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kunmap/Documents/ABBOTT/WORKSHOP/MATERIALES-ECUADOR/13 - DIC/"/>
    </mc:Choice>
  </mc:AlternateContent>
  <xr:revisionPtr revIDLastSave="0" documentId="13_ncr:1_{B73ABEC9-680B-564B-BE16-A925526C28C2}" xr6:coauthVersionLast="47" xr6:coauthVersionMax="47" xr10:uidLastSave="{00000000-0000-0000-0000-000000000000}"/>
  <bookViews>
    <workbookView xWindow="0" yWindow="500" windowWidth="19420" windowHeight="10420" activeTab="3" xr2:uid="{00000000-000D-0000-FFFF-FFFF00000000}"/>
  </bookViews>
  <sheets>
    <sheet name="FACEBOOK" sheetId="1" r:id="rId1"/>
    <sheet name="LINKEDIN" sheetId="2" r:id="rId2"/>
    <sheet name="EMAIL" sheetId="4" state="hidden" r:id="rId3"/>
    <sheet name="REGISTROS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C16" i="3"/>
  <c r="D15" i="3"/>
  <c r="B15" i="3"/>
  <c r="B16" i="3" s="1"/>
  <c r="B14" i="3"/>
  <c r="D13" i="3"/>
  <c r="C13" i="3"/>
  <c r="B13" i="3"/>
  <c r="D12" i="3"/>
  <c r="C12" i="3"/>
  <c r="C14" i="3" s="1"/>
  <c r="B12" i="3"/>
  <c r="D11" i="3"/>
  <c r="D14" i="3" s="1"/>
  <c r="C11" i="3"/>
  <c r="B11" i="3"/>
  <c r="D9" i="3"/>
  <c r="D10" i="3" s="1"/>
  <c r="D17" i="3" s="1"/>
  <c r="C9" i="3"/>
  <c r="C10" i="3" s="1"/>
  <c r="C17" i="3" s="1"/>
  <c r="B9" i="3"/>
  <c r="B10" i="3" s="1"/>
  <c r="B17" i="3" l="1"/>
  <c r="E15" i="3" l="1"/>
  <c r="E16" i="3" s="1"/>
  <c r="E17" i="3" s="1"/>
  <c r="A4" i="3"/>
  <c r="A4" i="4"/>
  <c r="A4" i="2"/>
  <c r="G14" i="4" l="1"/>
  <c r="F14" i="4" l="1"/>
  <c r="E14" i="4"/>
  <c r="D14" i="4"/>
  <c r="C14" i="4"/>
  <c r="B14" i="4"/>
  <c r="E14" i="3" l="1"/>
  <c r="E10" i="3"/>
</calcChain>
</file>

<file path=xl/sharedStrings.xml><?xml version="1.0" encoding="utf-8"?>
<sst xmlns="http://schemas.openxmlformats.org/spreadsheetml/2006/main" count="79" uniqueCount="72">
  <si>
    <t>BUDGET</t>
  </si>
  <si>
    <t>Target/Placement</t>
  </si>
  <si>
    <t>Impressions</t>
  </si>
  <si>
    <t>Click Through Rate</t>
  </si>
  <si>
    <t>Cost Per Click</t>
  </si>
  <si>
    <t>FY15_Q4_LAD_Mexico BB_Cloud Interest_Mobile Newsfeed</t>
  </si>
  <si>
    <t>FY15_Q4_LAD_Mexico BB_Cloud Interest_Desktop Newsfeed</t>
  </si>
  <si>
    <t>FY15_Q4_LAD_Mexico BB_Cloud Interest_Desktop Right-Rail</t>
  </si>
  <si>
    <t>Cloud Interest Total</t>
  </si>
  <si>
    <t>FY15_Q4_LAD_Mexico BB_Competitive_Mobile Newsfeed</t>
  </si>
  <si>
    <t>FY15_Q4_LAD_Mexico BB_Competitive_Desktop Newsfeed</t>
  </si>
  <si>
    <t>FY15_Q4_LAD_Mexico BB_Competitive_Desktop Right-Rail</t>
  </si>
  <si>
    <t>Competitive Total</t>
  </si>
  <si>
    <t>FY15_Q4_LAD_Mexico BB_Opt-Ins_Mobile Newsfeed</t>
  </si>
  <si>
    <t>FY15_Q4_LAD_Mexico BB_Opt-Ins_Desktop Newsfeed</t>
  </si>
  <si>
    <t>FY15_Q4_LAD_Mexico BB_Opt-Ins_Desktop Right-Rail</t>
  </si>
  <si>
    <t>Opt-Ins Total</t>
  </si>
  <si>
    <t>FY15_Q4_LAD_Mexico BB_Sales_Mobile Newsfeed</t>
  </si>
  <si>
    <t>FY15_Q4_LAD_Mexico BB_Sales_Desktop Newsfeed</t>
  </si>
  <si>
    <t>FY15_Q4_LAD_Mexico BB_Sales_Desktop Right-Rail</t>
  </si>
  <si>
    <t>Sales Total</t>
  </si>
  <si>
    <t>Grand Total</t>
  </si>
  <si>
    <t>CASO / FACEBOOK ADVERTISING</t>
  </si>
  <si>
    <t>FY15_Q4_LAD_Mexico BB_Company Interest_Mobile Newsfeed</t>
  </si>
  <si>
    <t>FY15_Q4_LAD_Mexico BB_Company Interest_Desktop Newsfeed</t>
  </si>
  <si>
    <t>FY15_Q4_LAD_Mexico BB_Company Interest_Desktop Right-Rail</t>
  </si>
  <si>
    <t>Company Interest Total</t>
  </si>
  <si>
    <t>Impresiones</t>
  </si>
  <si>
    <t>Clicks</t>
  </si>
  <si>
    <t>Acciones Sociales</t>
  </si>
  <si>
    <t>CTR</t>
  </si>
  <si>
    <t>Gasto Total</t>
  </si>
  <si>
    <t>CPM</t>
  </si>
  <si>
    <t>CPC</t>
  </si>
  <si>
    <t>CASO / LINKEDIN ADVERTISING</t>
  </si>
  <si>
    <t>Placement</t>
  </si>
  <si>
    <t>Linkedin Sponsored Update</t>
  </si>
  <si>
    <t>CAMPAIGN</t>
  </si>
  <si>
    <t>IMPRESIONES</t>
  </si>
  <si>
    <t>REGISTROS</t>
  </si>
  <si>
    <t>LinkedIn Sponsored Update</t>
  </si>
  <si>
    <t>LINKEDIN TOTAL</t>
  </si>
  <si>
    <t>Facebook Desktop Newsfeed</t>
  </si>
  <si>
    <t>Facebook Mobile Newsfeed</t>
  </si>
  <si>
    <t>Facebook Right Rail</t>
  </si>
  <si>
    <t>FACEBOOK TOTAL</t>
  </si>
  <si>
    <t>GRAND TOTAL</t>
  </si>
  <si>
    <t>CASO / REGISTROS</t>
  </si>
  <si>
    <t>CPA</t>
  </si>
  <si>
    <t>FORM FILLS %</t>
  </si>
  <si>
    <t>Clickthrough Rate</t>
  </si>
  <si>
    <t>Page to Form Fill Ratio</t>
  </si>
  <si>
    <t>Cost per Acquisition</t>
  </si>
  <si>
    <t>Cost per Click</t>
  </si>
  <si>
    <t>Cost per 1,000 Impressions</t>
  </si>
  <si>
    <t>Medio</t>
  </si>
  <si>
    <t>Planeta Godínez</t>
  </si>
  <si>
    <t>Excel Lifestyle</t>
  </si>
  <si>
    <t>Sent</t>
  </si>
  <si>
    <t>Delivered</t>
  </si>
  <si>
    <t>Budget</t>
  </si>
  <si>
    <t>Open</t>
  </si>
  <si>
    <t>CASO / EMAIL ADVERTISING</t>
  </si>
  <si>
    <t>Worst Place to Work</t>
  </si>
  <si>
    <t>Maldita Economía</t>
  </si>
  <si>
    <t>Godin Report</t>
  </si>
  <si>
    <t>Aficionado al Cubículo</t>
  </si>
  <si>
    <t>Registros</t>
  </si>
  <si>
    <t>KUNMAP MODERN MARKETING WORKSHOPS</t>
  </si>
  <si>
    <t>Email a usuarios</t>
  </si>
  <si>
    <t>EMAIL TOTAL</t>
  </si>
  <si>
    <t>CLICKS ÚNICOS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</si>
</sst>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$-409]* #,##0.00_ ;_-[$$-409]* \-#,##0.00\ ;_-[$$-409]* &quot;-&quot;??_ ;_-@_ "/>
    <numFmt numFmtId="165" formatCode="_-[$$-409]* #,##0.0000_ ;_-[$$-409]* \-#,##0.0000\ ;_-[$$-409]* &quot;-&quot;??_ ;_-@_ "/>
    <numFmt numFmtId="166" formatCode="_-* #,##0_-;\-* #,##0_-;_-* &quot;-&quot;??_-;_-@_-"/>
    <numFmt numFmtId="167" formatCode="_-[$US$-580A]* #,##0.00_-;\-[$US$-580A]* #,##0.00_-;_-[$US$-580A]* &quot;-&quot;??_-;_-@_-"/>
    <numFmt numFmtId="168" formatCode="_-[$$-409]* #,##0_ ;_-[$$-409]* \-#,##0\ ;_-[$$-409]* &quot;-&quot;??_ ;_-@_ 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17978"/>
      <name val="Arial"/>
      <family val="2"/>
    </font>
    <font>
      <sz val="10"/>
      <color rgb="FF01797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2" applyNumberFormat="1" applyFont="1"/>
    <xf numFmtId="165" fontId="2" fillId="0" borderId="0" xfId="0" applyNumberFormat="1" applyFont="1"/>
    <xf numFmtId="166" fontId="2" fillId="0" borderId="0" xfId="1" applyNumberFormat="1" applyFont="1"/>
    <xf numFmtId="0" fontId="2" fillId="0" borderId="1" xfId="0" applyFont="1" applyBorder="1"/>
    <xf numFmtId="166" fontId="2" fillId="0" borderId="1" xfId="1" applyNumberFormat="1" applyFont="1" applyBorder="1"/>
    <xf numFmtId="10" fontId="2" fillId="0" borderId="1" xfId="2" applyNumberFormat="1" applyFont="1" applyBorder="1"/>
    <xf numFmtId="165" fontId="2" fillId="0" borderId="1" xfId="0" applyNumberFormat="1" applyFont="1" applyBorder="1"/>
    <xf numFmtId="0" fontId="3" fillId="0" borderId="3" xfId="0" applyFont="1" applyBorder="1"/>
    <xf numFmtId="166" fontId="3" fillId="0" borderId="3" xfId="1" applyNumberFormat="1" applyFont="1" applyBorder="1"/>
    <xf numFmtId="0" fontId="2" fillId="2" borderId="1" xfId="0" applyFont="1" applyFill="1" applyBorder="1"/>
    <xf numFmtId="166" fontId="2" fillId="2" borderId="1" xfId="1" applyNumberFormat="1" applyFont="1" applyFill="1" applyBorder="1"/>
    <xf numFmtId="10" fontId="2" fillId="2" borderId="1" xfId="2" applyNumberFormat="1" applyFont="1" applyFill="1" applyBorder="1"/>
    <xf numFmtId="165" fontId="2" fillId="2" borderId="1" xfId="0" applyNumberFormat="1" applyFont="1" applyFill="1" applyBorder="1"/>
    <xf numFmtId="0" fontId="3" fillId="0" borderId="2" xfId="0" applyFont="1" applyBorder="1"/>
    <xf numFmtId="166" fontId="3" fillId="0" borderId="2" xfId="1" applyNumberFormat="1" applyFont="1" applyBorder="1"/>
    <xf numFmtId="10" fontId="3" fillId="0" borderId="2" xfId="2" applyNumberFormat="1" applyFont="1" applyBorder="1"/>
    <xf numFmtId="165" fontId="3" fillId="0" borderId="2" xfId="0" applyNumberFormat="1" applyFont="1" applyBorder="1"/>
    <xf numFmtId="0" fontId="2" fillId="2" borderId="3" xfId="0" applyFont="1" applyFill="1" applyBorder="1"/>
    <xf numFmtId="166" fontId="2" fillId="2" borderId="3" xfId="1" applyNumberFormat="1" applyFont="1" applyFill="1" applyBorder="1"/>
    <xf numFmtId="10" fontId="2" fillId="2" borderId="3" xfId="2" applyNumberFormat="1" applyFont="1" applyFill="1" applyBorder="1"/>
    <xf numFmtId="165" fontId="2" fillId="2" borderId="3" xfId="0" applyNumberFormat="1" applyFont="1" applyFill="1" applyBorder="1"/>
    <xf numFmtId="0" fontId="2" fillId="0" borderId="3" xfId="0" applyFont="1" applyBorder="1"/>
    <xf numFmtId="166" fontId="2" fillId="0" borderId="3" xfId="1" applyNumberFormat="1" applyFont="1" applyBorder="1"/>
    <xf numFmtId="10" fontId="2" fillId="0" borderId="3" xfId="2" applyNumberFormat="1" applyFont="1" applyBorder="1"/>
    <xf numFmtId="167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4" fillId="0" borderId="1" xfId="1" applyNumberFormat="1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8" fontId="2" fillId="0" borderId="0" xfId="0" applyNumberFormat="1" applyFont="1"/>
    <xf numFmtId="168" fontId="3" fillId="0" borderId="3" xfId="0" applyNumberFormat="1" applyFont="1" applyBorder="1"/>
    <xf numFmtId="0" fontId="3" fillId="0" borderId="2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4" xfId="0" applyFont="1" applyBorder="1" applyAlignment="1">
      <alignment horizontal="left"/>
    </xf>
    <xf numFmtId="166" fontId="2" fillId="0" borderId="5" xfId="1" applyNumberFormat="1" applyFont="1" applyBorder="1"/>
    <xf numFmtId="0" fontId="2" fillId="0" borderId="5" xfId="0" applyFont="1" applyBorder="1"/>
    <xf numFmtId="164" fontId="2" fillId="3" borderId="0" xfId="0" applyNumberFormat="1" applyFont="1" applyFill="1"/>
    <xf numFmtId="166" fontId="2" fillId="3" borderId="0" xfId="1" applyNumberFormat="1" applyFont="1" applyFill="1" applyBorder="1"/>
    <xf numFmtId="164" fontId="4" fillId="3" borderId="1" xfId="1" applyNumberFormat="1" applyFont="1" applyFill="1" applyBorder="1"/>
    <xf numFmtId="166" fontId="4" fillId="3" borderId="1" xfId="1" applyNumberFormat="1" applyFont="1" applyFill="1" applyBorder="1"/>
    <xf numFmtId="164" fontId="2" fillId="3" borderId="3" xfId="1" applyNumberFormat="1" applyFont="1" applyFill="1" applyBorder="1"/>
    <xf numFmtId="166" fontId="2" fillId="3" borderId="3" xfId="1" applyNumberFormat="1" applyFont="1" applyFill="1" applyBorder="1"/>
    <xf numFmtId="164" fontId="2" fillId="3" borderId="0" xfId="1" applyNumberFormat="1" applyFont="1" applyFill="1"/>
    <xf numFmtId="166" fontId="2" fillId="3" borderId="0" xfId="1" applyNumberFormat="1" applyFont="1" applyFill="1"/>
    <xf numFmtId="164" fontId="2" fillId="3" borderId="1" xfId="0" applyNumberFormat="1" applyFont="1" applyFill="1" applyBorder="1"/>
    <xf numFmtId="166" fontId="2" fillId="3" borderId="1" xfId="1" applyNumberFormat="1" applyFont="1" applyFill="1" applyBorder="1"/>
    <xf numFmtId="164" fontId="2" fillId="3" borderId="3" xfId="0" applyNumberFormat="1" applyFont="1" applyFill="1" applyBorder="1"/>
    <xf numFmtId="164" fontId="2" fillId="3" borderId="5" xfId="0" applyNumberFormat="1" applyFont="1" applyFill="1" applyBorder="1"/>
    <xf numFmtId="166" fontId="2" fillId="3" borderId="5" xfId="1" applyNumberFormat="1" applyFont="1" applyFill="1" applyBorder="1"/>
    <xf numFmtId="164" fontId="3" fillId="3" borderId="2" xfId="0" applyNumberFormat="1" applyFont="1" applyFill="1" applyBorder="1"/>
    <xf numFmtId="166" fontId="3" fillId="3" borderId="2" xfId="1" applyNumberFormat="1" applyFont="1" applyFill="1" applyBorder="1"/>
    <xf numFmtId="164" fontId="4" fillId="3" borderId="1" xfId="0" applyNumberFormat="1" applyFont="1" applyFill="1" applyBorder="1"/>
    <xf numFmtId="10" fontId="4" fillId="3" borderId="1" xfId="2" applyNumberFormat="1" applyFont="1" applyFill="1" applyBorder="1"/>
    <xf numFmtId="10" fontId="2" fillId="3" borderId="3" xfId="2" applyNumberFormat="1" applyFont="1" applyFill="1" applyBorder="1"/>
    <xf numFmtId="10" fontId="2" fillId="3" borderId="0" xfId="2" applyNumberFormat="1" applyFont="1" applyFill="1"/>
    <xf numFmtId="10" fontId="2" fillId="3" borderId="1" xfId="2" applyNumberFormat="1" applyFont="1" applyFill="1" applyBorder="1"/>
    <xf numFmtId="10" fontId="2" fillId="3" borderId="0" xfId="2" applyNumberFormat="1" applyFont="1" applyFill="1" applyBorder="1"/>
    <xf numFmtId="10" fontId="2" fillId="3" borderId="5" xfId="2" applyNumberFormat="1" applyFont="1" applyFill="1" applyBorder="1"/>
    <xf numFmtId="10" fontId="3" fillId="3" borderId="2" xfId="2" applyNumberFormat="1" applyFont="1" applyFill="1" applyBorder="1"/>
    <xf numFmtId="166" fontId="4" fillId="3" borderId="3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17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B54253-E024-47D3-93EC-965268360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C645B9-D318-4F71-BEAD-A9728406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39343-D6B6-493F-B184-836C4EE9A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0</xdr:row>
      <xdr:rowOff>144000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6940C4-73DB-432D-A9E2-828D6F16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80000" cy="14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ga/Documents/2022/Abbott/2002%2006%20-%20Workshop%20M&#233;tricas%20y%20T&#233;cnicas%20de%20Conversi&#243;n/Abbott_Casos_Respue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BOOK"/>
      <sheetName val="LINKEDIN"/>
      <sheetName val="EMAIL"/>
      <sheetName val="REGISTROS"/>
    </sheetNames>
    <sheetDataSet>
      <sheetData sheetId="0">
        <row r="8">
          <cell r="B8">
            <v>186338</v>
          </cell>
          <cell r="C8">
            <v>3211</v>
          </cell>
          <cell r="F8">
            <v>355.03480000000008</v>
          </cell>
        </row>
        <row r="9">
          <cell r="B9">
            <v>190835</v>
          </cell>
          <cell r="C9">
            <v>1132</v>
          </cell>
          <cell r="F9">
            <v>353.27990000000005</v>
          </cell>
        </row>
        <row r="10">
          <cell r="B10">
            <v>1587547</v>
          </cell>
          <cell r="C10">
            <v>3745</v>
          </cell>
          <cell r="F10">
            <v>352.1463</v>
          </cell>
        </row>
        <row r="12">
          <cell r="B12">
            <v>192684</v>
          </cell>
          <cell r="C12">
            <v>2660</v>
          </cell>
          <cell r="F12">
            <v>354.34809999999999</v>
          </cell>
        </row>
        <row r="13">
          <cell r="B13">
            <v>175812</v>
          </cell>
          <cell r="C13">
            <v>909</v>
          </cell>
          <cell r="F13">
            <v>352.23349999999999</v>
          </cell>
        </row>
        <row r="14">
          <cell r="B14">
            <v>1115178</v>
          </cell>
          <cell r="C14">
            <v>3618</v>
          </cell>
          <cell r="F14">
            <v>352.5496</v>
          </cell>
        </row>
        <row r="16">
          <cell r="B16">
            <v>123052</v>
          </cell>
          <cell r="C16">
            <v>1713</v>
          </cell>
          <cell r="F16">
            <v>352.60410000000002</v>
          </cell>
        </row>
        <row r="17">
          <cell r="B17">
            <v>66538</v>
          </cell>
          <cell r="C17">
            <v>527</v>
          </cell>
          <cell r="F17">
            <v>337.85640000000001</v>
          </cell>
        </row>
        <row r="18">
          <cell r="B18">
            <v>940906</v>
          </cell>
          <cell r="C18">
            <v>800</v>
          </cell>
          <cell r="F18">
            <v>349.65019999999998</v>
          </cell>
        </row>
        <row r="20">
          <cell r="B20">
            <v>155758</v>
          </cell>
          <cell r="C20">
            <v>2615</v>
          </cell>
          <cell r="F20">
            <v>354.60970000000003</v>
          </cell>
        </row>
        <row r="21">
          <cell r="B21">
            <v>137748</v>
          </cell>
          <cell r="C21">
            <v>864</v>
          </cell>
          <cell r="F21">
            <v>351.68849999999998</v>
          </cell>
        </row>
        <row r="22">
          <cell r="B22">
            <v>979311</v>
          </cell>
          <cell r="C22">
            <v>3218</v>
          </cell>
          <cell r="F22">
            <v>352.69130000000001</v>
          </cell>
        </row>
        <row r="24">
          <cell r="B24">
            <v>177046</v>
          </cell>
          <cell r="C24">
            <v>3609</v>
          </cell>
          <cell r="F24">
            <v>354.93670000000003</v>
          </cell>
        </row>
        <row r="25">
          <cell r="B25">
            <v>181467</v>
          </cell>
          <cell r="C25">
            <v>1263</v>
          </cell>
          <cell r="F25">
            <v>353.5415000000001</v>
          </cell>
        </row>
        <row r="26">
          <cell r="B26">
            <v>1385074</v>
          </cell>
          <cell r="C26">
            <v>3653</v>
          </cell>
          <cell r="F26">
            <v>352.86570000000006</v>
          </cell>
        </row>
        <row r="28">
          <cell r="F28">
            <v>5280.0363000000007</v>
          </cell>
        </row>
      </sheetData>
      <sheetData sheetId="1">
        <row r="8">
          <cell r="B8">
            <v>78980</v>
          </cell>
          <cell r="C8">
            <v>1241</v>
          </cell>
          <cell r="F8">
            <v>2518.7800000000002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8"/>
  <sheetViews>
    <sheetView showGridLines="0" workbookViewId="0">
      <selection activeCell="C8" sqref="C8"/>
    </sheetView>
  </sheetViews>
  <sheetFormatPr baseColWidth="10" defaultColWidth="15.5" defaultRowHeight="13" x14ac:dyDescent="0.15"/>
  <cols>
    <col min="1" max="1" width="60.5" style="1" customWidth="1"/>
    <col min="2" max="16384" width="15.5" style="1"/>
  </cols>
  <sheetData>
    <row r="4" spans="1:6" s="2" customFormat="1" x14ac:dyDescent="0.15">
      <c r="A4" s="2" t="s">
        <v>68</v>
      </c>
      <c r="B4" s="1"/>
      <c r="C4" s="1"/>
      <c r="D4" s="1"/>
      <c r="E4" s="1"/>
      <c r="F4" s="1"/>
    </row>
    <row r="5" spans="1:6" x14ac:dyDescent="0.15">
      <c r="A5" s="1" t="s">
        <v>22</v>
      </c>
    </row>
    <row r="7" spans="1:6" s="35" customFormat="1" x14ac:dyDescent="0.15">
      <c r="A7" s="35" t="s">
        <v>1</v>
      </c>
      <c r="B7" s="36" t="s">
        <v>2</v>
      </c>
      <c r="C7" s="36" t="s">
        <v>28</v>
      </c>
      <c r="D7" s="36" t="s">
        <v>3</v>
      </c>
      <c r="E7" s="36" t="s">
        <v>4</v>
      </c>
    </row>
    <row r="8" spans="1:6" x14ac:dyDescent="0.15">
      <c r="A8" s="1" t="s">
        <v>5</v>
      </c>
      <c r="B8" s="5">
        <v>186338</v>
      </c>
      <c r="C8" s="5">
        <v>3211</v>
      </c>
      <c r="D8" s="3">
        <v>1.7232126565703186E-2</v>
      </c>
      <c r="E8" s="4">
        <v>0.11056829648084711</v>
      </c>
    </row>
    <row r="9" spans="1:6" x14ac:dyDescent="0.15">
      <c r="A9" s="1" t="s">
        <v>6</v>
      </c>
      <c r="B9" s="5">
        <v>190835</v>
      </c>
      <c r="C9" s="5">
        <v>1132</v>
      </c>
      <c r="D9" s="3">
        <v>5.931825922917704E-3</v>
      </c>
      <c r="E9" s="4">
        <v>0.31208471731448767</v>
      </c>
    </row>
    <row r="10" spans="1:6" s="6" customFormat="1" x14ac:dyDescent="0.15">
      <c r="A10" s="6" t="s">
        <v>7</v>
      </c>
      <c r="B10" s="7">
        <v>1587547</v>
      </c>
      <c r="C10" s="7">
        <v>3745</v>
      </c>
      <c r="D10" s="8">
        <v>2.3589852772862786E-3</v>
      </c>
      <c r="E10" s="9">
        <v>9.403105473965287E-2</v>
      </c>
    </row>
    <row r="11" spans="1:6" s="12" customFormat="1" x14ac:dyDescent="0.15">
      <c r="A11" s="12" t="s">
        <v>8</v>
      </c>
      <c r="B11" s="13">
        <v>1964720</v>
      </c>
      <c r="C11" s="13">
        <v>8088</v>
      </c>
      <c r="D11" s="14">
        <v>4.1166171261044831E-3</v>
      </c>
      <c r="E11" s="15">
        <v>0.13111535608308608</v>
      </c>
    </row>
    <row r="12" spans="1:6" x14ac:dyDescent="0.15">
      <c r="A12" s="1" t="s">
        <v>9</v>
      </c>
      <c r="B12" s="5">
        <v>192684</v>
      </c>
      <c r="C12" s="5">
        <v>2660</v>
      </c>
      <c r="D12" s="3">
        <v>1.3804986402607378E-2</v>
      </c>
      <c r="E12" s="4">
        <v>0.13321357142857143</v>
      </c>
    </row>
    <row r="13" spans="1:6" x14ac:dyDescent="0.15">
      <c r="A13" s="1" t="s">
        <v>10</v>
      </c>
      <c r="B13" s="5">
        <v>175812</v>
      </c>
      <c r="C13" s="5">
        <v>909</v>
      </c>
      <c r="D13" s="3">
        <v>5.1702955429663508E-3</v>
      </c>
      <c r="E13" s="4">
        <v>0.38749559955995599</v>
      </c>
    </row>
    <row r="14" spans="1:6" s="6" customFormat="1" x14ac:dyDescent="0.15">
      <c r="A14" s="6" t="s">
        <v>11</v>
      </c>
      <c r="B14" s="7">
        <v>1115178</v>
      </c>
      <c r="C14" s="7">
        <v>3618</v>
      </c>
      <c r="D14" s="8">
        <v>3.2443251211914151E-3</v>
      </c>
      <c r="E14" s="9">
        <v>9.7443228302929799E-2</v>
      </c>
    </row>
    <row r="15" spans="1:6" s="12" customFormat="1" x14ac:dyDescent="0.15">
      <c r="A15" s="12" t="s">
        <v>12</v>
      </c>
      <c r="B15" s="13">
        <v>1483674</v>
      </c>
      <c r="C15" s="13">
        <v>7187</v>
      </c>
      <c r="D15" s="14">
        <v>4.8440560392646898E-3</v>
      </c>
      <c r="E15" s="15">
        <v>0.14736763600946154</v>
      </c>
    </row>
    <row r="16" spans="1:6" x14ac:dyDescent="0.15">
      <c r="A16" s="1" t="s">
        <v>13</v>
      </c>
      <c r="B16" s="5">
        <v>123052</v>
      </c>
      <c r="C16" s="5">
        <v>1713</v>
      </c>
      <c r="D16" s="3">
        <v>1.3920943991158209E-2</v>
      </c>
      <c r="E16" s="4">
        <v>0.20584010507880912</v>
      </c>
    </row>
    <row r="17" spans="1:5" x14ac:dyDescent="0.15">
      <c r="A17" s="1" t="s">
        <v>14</v>
      </c>
      <c r="B17" s="5">
        <v>66538</v>
      </c>
      <c r="C17" s="5">
        <v>527</v>
      </c>
      <c r="D17" s="3">
        <v>7.9202861522738883E-3</v>
      </c>
      <c r="E17" s="4">
        <v>0.64109373814041748</v>
      </c>
    </row>
    <row r="18" spans="1:5" s="6" customFormat="1" x14ac:dyDescent="0.15">
      <c r="A18" s="6" t="s">
        <v>15</v>
      </c>
      <c r="B18" s="7">
        <v>940906</v>
      </c>
      <c r="C18" s="7">
        <v>800</v>
      </c>
      <c r="D18" s="8">
        <v>8.5024433896691064E-4</v>
      </c>
      <c r="E18" s="9">
        <v>0.43706275</v>
      </c>
    </row>
    <row r="19" spans="1:5" s="12" customFormat="1" x14ac:dyDescent="0.15">
      <c r="A19" s="12" t="s">
        <v>16</v>
      </c>
      <c r="B19" s="13">
        <v>1130496</v>
      </c>
      <c r="C19" s="13">
        <v>3040</v>
      </c>
      <c r="D19" s="14">
        <v>2.689085144927536E-3</v>
      </c>
      <c r="E19" s="15">
        <v>0.34214167763157893</v>
      </c>
    </row>
    <row r="20" spans="1:5" x14ac:dyDescent="0.15">
      <c r="A20" s="1" t="s">
        <v>23</v>
      </c>
      <c r="B20" s="5">
        <v>155758</v>
      </c>
      <c r="C20" s="5">
        <v>2615</v>
      </c>
      <c r="D20" s="3">
        <v>1.6788864777411112E-2</v>
      </c>
      <c r="E20" s="4">
        <v>0.1356060038240918</v>
      </c>
    </row>
    <row r="21" spans="1:5" x14ac:dyDescent="0.15">
      <c r="A21" s="1" t="s">
        <v>24</v>
      </c>
      <c r="B21" s="5">
        <v>137748</v>
      </c>
      <c r="C21" s="5">
        <v>864</v>
      </c>
      <c r="D21" s="3">
        <v>6.2723233731161255E-3</v>
      </c>
      <c r="E21" s="4">
        <v>0.40704687499999997</v>
      </c>
    </row>
    <row r="22" spans="1:5" s="6" customFormat="1" x14ac:dyDescent="0.15">
      <c r="A22" s="6" t="s">
        <v>25</v>
      </c>
      <c r="B22" s="7">
        <v>979311</v>
      </c>
      <c r="C22" s="7">
        <v>3218</v>
      </c>
      <c r="D22" s="8">
        <v>3.2859837171235694E-3</v>
      </c>
      <c r="E22" s="9">
        <v>0.10959953387197018</v>
      </c>
    </row>
    <row r="23" spans="1:5" s="12" customFormat="1" x14ac:dyDescent="0.15">
      <c r="A23" s="12" t="s">
        <v>26</v>
      </c>
      <c r="B23" s="13">
        <v>1272817</v>
      </c>
      <c r="C23" s="13">
        <v>6697</v>
      </c>
      <c r="D23" s="14">
        <v>5.2615576316155429E-3</v>
      </c>
      <c r="E23" s="15">
        <v>0.15812893833059577</v>
      </c>
    </row>
    <row r="24" spans="1:5" x14ac:dyDescent="0.15">
      <c r="A24" s="1" t="s">
        <v>17</v>
      </c>
      <c r="B24" s="5">
        <v>177046</v>
      </c>
      <c r="C24" s="5">
        <v>3609</v>
      </c>
      <c r="D24" s="3">
        <v>2.0384532833274967E-2</v>
      </c>
      <c r="E24" s="4">
        <v>9.8347658631199791E-2</v>
      </c>
    </row>
    <row r="25" spans="1:5" x14ac:dyDescent="0.15">
      <c r="A25" s="1" t="s">
        <v>18</v>
      </c>
      <c r="B25" s="5">
        <v>181467</v>
      </c>
      <c r="C25" s="5">
        <v>1263</v>
      </c>
      <c r="D25" s="3">
        <v>6.9599431301558962E-3</v>
      </c>
      <c r="E25" s="4">
        <v>0.27992201108471898</v>
      </c>
    </row>
    <row r="26" spans="1:5" s="6" customFormat="1" x14ac:dyDescent="0.15">
      <c r="A26" s="6" t="s">
        <v>19</v>
      </c>
      <c r="B26" s="7">
        <v>1385074</v>
      </c>
      <c r="C26" s="7">
        <v>3653</v>
      </c>
      <c r="D26" s="8">
        <v>2.6374042108941471E-3</v>
      </c>
      <c r="E26" s="9">
        <v>9.659614015877363E-2</v>
      </c>
    </row>
    <row r="27" spans="1:5" s="20" customFormat="1" ht="14" thickBot="1" x14ac:dyDescent="0.2">
      <c r="A27" s="20" t="s">
        <v>20</v>
      </c>
      <c r="B27" s="21">
        <v>1743587</v>
      </c>
      <c r="C27" s="21">
        <v>8525</v>
      </c>
      <c r="D27" s="22">
        <v>4.8893459288237408E-3</v>
      </c>
      <c r="E27" s="23">
        <v>0.1244978181818182</v>
      </c>
    </row>
    <row r="28" spans="1:5" s="16" customFormat="1" ht="14" thickBot="1" x14ac:dyDescent="0.2">
      <c r="A28" s="16" t="s">
        <v>21</v>
      </c>
      <c r="B28" s="17">
        <v>7595294</v>
      </c>
      <c r="C28" s="17">
        <v>33537</v>
      </c>
      <c r="D28" s="18">
        <v>4.415497280289611E-3</v>
      </c>
      <c r="E28" s="19">
        <v>0.15743913587977462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8"/>
  <sheetViews>
    <sheetView showGridLines="0" workbookViewId="0">
      <selection activeCell="A4" sqref="A4"/>
    </sheetView>
  </sheetViews>
  <sheetFormatPr baseColWidth="10" defaultColWidth="15.5" defaultRowHeight="13" x14ac:dyDescent="0.15"/>
  <cols>
    <col min="1" max="1" width="30.5" style="1" customWidth="1"/>
    <col min="2" max="16384" width="15.5" style="1"/>
  </cols>
  <sheetData>
    <row r="4" spans="1:8" s="2" customFormat="1" x14ac:dyDescent="0.15">
      <c r="A4" s="2" t="str">
        <f>+FACEBOOK!A4</f>
        <v>KUNMAP MODERN MARKETING WORKSHOPS</v>
      </c>
      <c r="B4" s="1"/>
      <c r="C4" s="1"/>
      <c r="D4" s="1"/>
      <c r="E4" s="1"/>
      <c r="F4" s="1"/>
    </row>
    <row r="5" spans="1:8" x14ac:dyDescent="0.15">
      <c r="A5" s="1" t="s">
        <v>34</v>
      </c>
    </row>
    <row r="7" spans="1:8" s="35" customFormat="1" x14ac:dyDescent="0.15">
      <c r="A7" s="35" t="s">
        <v>35</v>
      </c>
      <c r="B7" s="36" t="s">
        <v>27</v>
      </c>
      <c r="C7" s="36" t="s">
        <v>28</v>
      </c>
      <c r="D7" s="36" t="s">
        <v>29</v>
      </c>
      <c r="E7" s="36" t="s">
        <v>30</v>
      </c>
      <c r="F7" s="36" t="s">
        <v>31</v>
      </c>
      <c r="G7" s="36" t="s">
        <v>32</v>
      </c>
      <c r="H7" s="36" t="s">
        <v>33</v>
      </c>
    </row>
    <row r="8" spans="1:8" s="24" customFormat="1" ht="14" thickBot="1" x14ac:dyDescent="0.2">
      <c r="A8" s="24" t="s">
        <v>36</v>
      </c>
      <c r="B8" s="25">
        <v>78980</v>
      </c>
      <c r="C8" s="25">
        <v>1241</v>
      </c>
      <c r="D8" s="25">
        <v>367</v>
      </c>
      <c r="E8" s="26">
        <v>1.5712838693340087E-2</v>
      </c>
      <c r="F8" s="27">
        <v>2518.7800000000002</v>
      </c>
      <c r="G8" s="28">
        <v>31.891364902506965</v>
      </c>
      <c r="H8" s="28">
        <v>2.0296373892022563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14"/>
  <sheetViews>
    <sheetView showGridLines="0" workbookViewId="0">
      <selection activeCell="A4" sqref="A4"/>
    </sheetView>
  </sheetViews>
  <sheetFormatPr baseColWidth="10" defaultColWidth="15.5" defaultRowHeight="13" x14ac:dyDescent="0.15"/>
  <cols>
    <col min="1" max="1" width="60.5" style="1" customWidth="1"/>
    <col min="2" max="16384" width="15.5" style="1"/>
  </cols>
  <sheetData>
    <row r="4" spans="1:7" s="2" customFormat="1" x14ac:dyDescent="0.15">
      <c r="A4" s="2" t="str">
        <f>+FACEBOOK!A4</f>
        <v>KUNMAP MODERN MARKETING WORKSHOPS</v>
      </c>
      <c r="B4" s="1"/>
      <c r="C4" s="1"/>
      <c r="D4" s="1"/>
      <c r="E4" s="1"/>
      <c r="F4" s="1"/>
      <c r="G4" s="1"/>
    </row>
    <row r="5" spans="1:7" x14ac:dyDescent="0.15">
      <c r="A5" s="1" t="s">
        <v>62</v>
      </c>
    </row>
    <row r="7" spans="1:7" s="35" customFormat="1" x14ac:dyDescent="0.15">
      <c r="A7" s="35" t="s">
        <v>55</v>
      </c>
      <c r="B7" s="36" t="s">
        <v>60</v>
      </c>
      <c r="C7" s="36" t="s">
        <v>58</v>
      </c>
      <c r="D7" s="36" t="s">
        <v>59</v>
      </c>
      <c r="E7" s="36" t="s">
        <v>61</v>
      </c>
      <c r="F7" s="36" t="s">
        <v>28</v>
      </c>
      <c r="G7" s="36" t="s">
        <v>67</v>
      </c>
    </row>
    <row r="8" spans="1:7" x14ac:dyDescent="0.15">
      <c r="A8" s="1" t="s">
        <v>56</v>
      </c>
      <c r="B8" s="42">
        <v>24000</v>
      </c>
      <c r="C8" s="5">
        <v>19804</v>
      </c>
      <c r="D8" s="5"/>
      <c r="E8" s="5">
        <v>15192</v>
      </c>
      <c r="F8" s="5">
        <v>102</v>
      </c>
      <c r="G8" s="5">
        <v>14</v>
      </c>
    </row>
    <row r="9" spans="1:7" x14ac:dyDescent="0.15">
      <c r="A9" s="1" t="s">
        <v>57</v>
      </c>
      <c r="B9" s="42">
        <v>35000</v>
      </c>
      <c r="C9" s="5">
        <v>195931</v>
      </c>
      <c r="D9" s="5">
        <v>184422</v>
      </c>
      <c r="E9" s="5">
        <v>16675</v>
      </c>
      <c r="F9" s="5">
        <v>706</v>
      </c>
      <c r="G9" s="5">
        <v>121</v>
      </c>
    </row>
    <row r="10" spans="1:7" x14ac:dyDescent="0.15">
      <c r="A10" s="1" t="s">
        <v>63</v>
      </c>
      <c r="B10" s="42">
        <v>49470</v>
      </c>
      <c r="C10" s="5">
        <v>60000</v>
      </c>
      <c r="D10" s="5"/>
      <c r="E10" s="5">
        <v>7101</v>
      </c>
      <c r="F10" s="5">
        <v>44</v>
      </c>
      <c r="G10" s="5">
        <v>5</v>
      </c>
    </row>
    <row r="11" spans="1:7" x14ac:dyDescent="0.15">
      <c r="A11" s="1" t="s">
        <v>64</v>
      </c>
      <c r="B11" s="42">
        <v>50000</v>
      </c>
      <c r="C11" s="5">
        <v>84000</v>
      </c>
      <c r="D11" s="5">
        <v>64212</v>
      </c>
      <c r="E11" s="5">
        <v>4044</v>
      </c>
      <c r="F11" s="5">
        <v>43</v>
      </c>
      <c r="G11" s="5">
        <v>12</v>
      </c>
    </row>
    <row r="12" spans="1:7" x14ac:dyDescent="0.15">
      <c r="A12" s="1" t="s">
        <v>65</v>
      </c>
      <c r="B12" s="42">
        <v>12000</v>
      </c>
      <c r="C12" s="5">
        <v>1450</v>
      </c>
      <c r="D12" s="5">
        <v>1442</v>
      </c>
      <c r="E12" s="5">
        <v>1098</v>
      </c>
      <c r="F12" s="5">
        <v>23</v>
      </c>
      <c r="G12" s="5">
        <v>4</v>
      </c>
    </row>
    <row r="13" spans="1:7" x14ac:dyDescent="0.15">
      <c r="A13" s="1" t="s">
        <v>66</v>
      </c>
      <c r="B13" s="42">
        <v>23000</v>
      </c>
      <c r="C13" s="5">
        <v>121000</v>
      </c>
      <c r="D13" s="5">
        <v>71434</v>
      </c>
      <c r="E13" s="5">
        <v>7652</v>
      </c>
      <c r="F13" s="5">
        <v>123</v>
      </c>
      <c r="G13" s="5">
        <v>24</v>
      </c>
    </row>
    <row r="14" spans="1:7" s="10" customFormat="1" ht="14" thickBot="1" x14ac:dyDescent="0.2">
      <c r="A14" s="10" t="s">
        <v>21</v>
      </c>
      <c r="B14" s="43">
        <f t="shared" ref="B14:G14" si="0">SUM(B8:B13)</f>
        <v>193470</v>
      </c>
      <c r="C14" s="11">
        <f t="shared" si="0"/>
        <v>482185</v>
      </c>
      <c r="D14" s="11">
        <f t="shared" si="0"/>
        <v>321510</v>
      </c>
      <c r="E14" s="11">
        <f t="shared" si="0"/>
        <v>51762</v>
      </c>
      <c r="F14" s="11">
        <f t="shared" si="0"/>
        <v>1041</v>
      </c>
      <c r="G14" s="11">
        <f t="shared" si="0"/>
        <v>180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J20"/>
  <sheetViews>
    <sheetView showGridLines="0" tabSelected="1" topLeftCell="F1" workbookViewId="0">
      <selection activeCell="D21" sqref="D21"/>
    </sheetView>
  </sheetViews>
  <sheetFormatPr baseColWidth="10" defaultColWidth="14.5" defaultRowHeight="13" x14ac:dyDescent="0.15"/>
  <cols>
    <col min="1" max="1" width="30.5" style="29" customWidth="1"/>
    <col min="2" max="3" width="14.5" style="1"/>
    <col min="4" max="4" width="15.6640625" style="1" customWidth="1"/>
    <col min="5" max="16384" width="14.5" style="1"/>
  </cols>
  <sheetData>
    <row r="4" spans="1:10" s="2" customFormat="1" x14ac:dyDescent="0.15">
      <c r="A4" s="2" t="str">
        <f>+FACEBOOK!A4</f>
        <v>KUNMAP MODERN MARKETING WORKSHOPS</v>
      </c>
      <c r="B4" s="1"/>
      <c r="C4" s="1"/>
    </row>
    <row r="5" spans="1:10" x14ac:dyDescent="0.15">
      <c r="A5" s="29" t="s">
        <v>47</v>
      </c>
    </row>
    <row r="7" spans="1:10" s="39" customFormat="1" x14ac:dyDescent="0.15">
      <c r="A7" s="37" t="s">
        <v>37</v>
      </c>
      <c r="B7" s="38" t="s">
        <v>0</v>
      </c>
      <c r="C7" s="38" t="s">
        <v>38</v>
      </c>
      <c r="D7" s="38" t="s">
        <v>71</v>
      </c>
      <c r="E7" s="38" t="s">
        <v>39</v>
      </c>
      <c r="F7" s="38" t="s">
        <v>48</v>
      </c>
      <c r="G7" s="38" t="s">
        <v>33</v>
      </c>
      <c r="H7" s="38" t="s">
        <v>32</v>
      </c>
      <c r="I7" s="38" t="s">
        <v>30</v>
      </c>
      <c r="J7" s="38" t="s">
        <v>49</v>
      </c>
    </row>
    <row r="8" spans="1:10" s="41" customFormat="1" ht="28" x14ac:dyDescent="0.2">
      <c r="A8" s="40"/>
      <c r="F8" s="41" t="s">
        <v>52</v>
      </c>
      <c r="G8" s="41" t="s">
        <v>53</v>
      </c>
      <c r="H8" s="41" t="s">
        <v>54</v>
      </c>
      <c r="I8" s="41" t="s">
        <v>50</v>
      </c>
      <c r="J8" s="41" t="s">
        <v>51</v>
      </c>
    </row>
    <row r="9" spans="1:10" s="34" customFormat="1" x14ac:dyDescent="0.15">
      <c r="A9" s="32" t="s">
        <v>40</v>
      </c>
      <c r="B9" s="51">
        <f>+[1]LINKEDIN!F8</f>
        <v>2518.7800000000002</v>
      </c>
      <c r="C9" s="52">
        <f>+[1]LINKEDIN!B8</f>
        <v>78980</v>
      </c>
      <c r="D9" s="52">
        <f>+[1]LINKEDIN!C8</f>
        <v>1241</v>
      </c>
      <c r="E9" s="33">
        <v>477</v>
      </c>
      <c r="F9" s="64"/>
      <c r="G9" s="64"/>
      <c r="H9" s="64"/>
      <c r="I9" s="65"/>
      <c r="J9" s="65"/>
    </row>
    <row r="10" spans="1:10" s="24" customFormat="1" ht="14" thickBot="1" x14ac:dyDescent="0.2">
      <c r="A10" s="31" t="s">
        <v>41</v>
      </c>
      <c r="B10" s="53">
        <f>+B9</f>
        <v>2518.7800000000002</v>
      </c>
      <c r="C10" s="72">
        <f t="shared" ref="C10:D10" si="0">+C9</f>
        <v>78980</v>
      </c>
      <c r="D10" s="72">
        <f t="shared" si="0"/>
        <v>1241</v>
      </c>
      <c r="E10" s="25">
        <f>SUM(E9)</f>
        <v>477</v>
      </c>
      <c r="F10" s="59"/>
      <c r="G10" s="59"/>
      <c r="H10" s="59"/>
      <c r="I10" s="66"/>
      <c r="J10" s="66"/>
    </row>
    <row r="11" spans="1:10" x14ac:dyDescent="0.15">
      <c r="A11" s="29" t="s">
        <v>42</v>
      </c>
      <c r="B11" s="55">
        <f>+[1]FACEBOOK!F9+[1]FACEBOOK!F13+[1]FACEBOOK!F17+[1]FACEBOOK!F21+[1]FACEBOOK!F25</f>
        <v>1748.5998</v>
      </c>
      <c r="C11" s="56">
        <f>+[1]FACEBOOK!B9+[1]FACEBOOK!B13+[1]FACEBOOK!B17+[1]FACEBOOK!B21+[1]FACEBOOK!B25</f>
        <v>752400</v>
      </c>
      <c r="D11" s="56">
        <f>+[1]FACEBOOK!C9+[1]FACEBOOK!C13+[1]FACEBOOK!C17+[1]FACEBOOK!C21+[1]FACEBOOK!C25</f>
        <v>4695</v>
      </c>
      <c r="E11" s="5">
        <v>696</v>
      </c>
      <c r="F11" s="49"/>
      <c r="G11" s="49"/>
      <c r="H11" s="49"/>
      <c r="I11" s="67"/>
      <c r="J11" s="67"/>
    </row>
    <row r="12" spans="1:10" x14ac:dyDescent="0.15">
      <c r="A12" s="29" t="s">
        <v>43</v>
      </c>
      <c r="B12" s="55">
        <f>+[1]FACEBOOK!F8+[1]FACEBOOK!F12+[1]FACEBOOK!F16+[1]FACEBOOK!F20+[1]FACEBOOK!F24</f>
        <v>1771.5334</v>
      </c>
      <c r="C12" s="56">
        <f>+[1]FACEBOOK!B8+[1]FACEBOOK!B12+[1]FACEBOOK!B16+[1]FACEBOOK!B20+[1]FACEBOOK!B24</f>
        <v>834878</v>
      </c>
      <c r="D12" s="56">
        <f>+[1]FACEBOOK!C8+[1]FACEBOOK!C12+[1]FACEBOOK!C16+[1]FACEBOOK!C20+[1]FACEBOOK!C24</f>
        <v>13808</v>
      </c>
      <c r="E12" s="5">
        <v>444</v>
      </c>
      <c r="F12" s="49"/>
      <c r="G12" s="49"/>
      <c r="H12" s="49"/>
      <c r="I12" s="67"/>
      <c r="J12" s="67"/>
    </row>
    <row r="13" spans="1:10" s="6" customFormat="1" x14ac:dyDescent="0.15">
      <c r="A13" s="30" t="s">
        <v>44</v>
      </c>
      <c r="B13" s="57">
        <f>+[1]FACEBOOK!F10+[1]FACEBOOK!F14+[1]FACEBOOK!F18+[1]FACEBOOK!F22+[1]FACEBOOK!F26</f>
        <v>1759.9031</v>
      </c>
      <c r="C13" s="58">
        <f>+[1]FACEBOOK!B10+[1]FACEBOOK!B14+[1]FACEBOOK!B18+[1]FACEBOOK!B22+[1]FACEBOOK!B26</f>
        <v>6008016</v>
      </c>
      <c r="D13" s="58">
        <f>+[1]FACEBOOK!C10+[1]FACEBOOK!C14+[1]FACEBOOK!C18+[1]FACEBOOK!C22+[1]FACEBOOK!C26</f>
        <v>15034</v>
      </c>
      <c r="E13" s="7">
        <v>65</v>
      </c>
      <c r="F13" s="57"/>
      <c r="G13" s="57"/>
      <c r="H13" s="57"/>
      <c r="I13" s="68"/>
      <c r="J13" s="68"/>
    </row>
    <row r="14" spans="1:10" s="24" customFormat="1" ht="14" thickBot="1" x14ac:dyDescent="0.2">
      <c r="A14" s="31" t="s">
        <v>45</v>
      </c>
      <c r="B14" s="59">
        <f>+[1]FACEBOOK!F28</f>
        <v>5280.0363000000007</v>
      </c>
      <c r="C14" s="54">
        <f>+SUM(C11:C13)</f>
        <v>7595294</v>
      </c>
      <c r="D14" s="54">
        <f>+SUM(D11:D13)</f>
        <v>33537</v>
      </c>
      <c r="E14" s="25">
        <f>SUM(E11:E13)</f>
        <v>1205</v>
      </c>
      <c r="F14" s="59"/>
      <c r="G14" s="59"/>
      <c r="H14" s="59"/>
      <c r="I14" s="66"/>
      <c r="J14" s="66"/>
    </row>
    <row r="15" spans="1:10" x14ac:dyDescent="0.15">
      <c r="A15" s="29" t="s">
        <v>69</v>
      </c>
      <c r="B15" s="49">
        <f>0.0025*C15</f>
        <v>50</v>
      </c>
      <c r="C15" s="50">
        <v>20000</v>
      </c>
      <c r="D15" s="50">
        <f>+C15*0.03</f>
        <v>600</v>
      </c>
      <c r="E15" s="45">
        <f>+D15*0.15</f>
        <v>90</v>
      </c>
      <c r="F15" s="49"/>
      <c r="G15" s="49"/>
      <c r="H15" s="49"/>
      <c r="I15" s="69"/>
      <c r="J15" s="69"/>
    </row>
    <row r="16" spans="1:10" s="48" customFormat="1" x14ac:dyDescent="0.15">
      <c r="A16" s="46" t="s">
        <v>70</v>
      </c>
      <c r="B16" s="60">
        <f>+B15</f>
        <v>50</v>
      </c>
      <c r="C16" s="61">
        <f>+C15</f>
        <v>20000</v>
      </c>
      <c r="D16" s="61">
        <f>+C16*0.03</f>
        <v>600</v>
      </c>
      <c r="E16" s="47">
        <f>+E15</f>
        <v>90</v>
      </c>
      <c r="F16" s="60"/>
      <c r="G16" s="60"/>
      <c r="H16" s="60"/>
      <c r="I16" s="70"/>
      <c r="J16" s="70"/>
    </row>
    <row r="17" spans="1:10" s="16" customFormat="1" ht="14" thickBot="1" x14ac:dyDescent="0.2">
      <c r="A17" s="44" t="s">
        <v>46</v>
      </c>
      <c r="B17" s="62">
        <f>+SUM(B10+B14+B16)</f>
        <v>7848.8163000000004</v>
      </c>
      <c r="C17" s="63">
        <f>+SUM(C10+C14+C16)</f>
        <v>7694274</v>
      </c>
      <c r="D17" s="63">
        <f>+D10+D14+D16</f>
        <v>35378</v>
      </c>
      <c r="E17" s="17">
        <f>+E10+E14+E16</f>
        <v>1772</v>
      </c>
      <c r="F17" s="62"/>
      <c r="G17" s="62"/>
      <c r="H17" s="62"/>
      <c r="I17" s="71"/>
      <c r="J17" s="71"/>
    </row>
    <row r="20" spans="1:10" x14ac:dyDescent="0.15">
      <c r="A20" s="29" t="s">
        <v>69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FACEBOOK</vt:lpstr>
      <vt:lpstr>LINKEDIN</vt:lpstr>
      <vt:lpstr>EMAIL</vt:lpstr>
      <vt:lpstr>REGISTROS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ariel alejandro mendo perez</cp:lastModifiedBy>
  <dcterms:created xsi:type="dcterms:W3CDTF">2015-06-24T18:10:20Z</dcterms:created>
  <dcterms:modified xsi:type="dcterms:W3CDTF">2022-12-13T00:28:45Z</dcterms:modified>
</cp:coreProperties>
</file>