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arga\Documents\2022\Abbott\2002 06 - Workshop Métricas y Técnicas de Conversión\"/>
    </mc:Choice>
  </mc:AlternateContent>
  <xr:revisionPtr revIDLastSave="0" documentId="13_ncr:1_{9A6B4397-BEA3-48F6-A275-FEEC0ADA9C43}" xr6:coauthVersionLast="47" xr6:coauthVersionMax="47" xr10:uidLastSave="{00000000-0000-0000-0000-000000000000}"/>
  <bookViews>
    <workbookView xWindow="-110" yWindow="-110" windowWidth="19420" windowHeight="10420" tabRatio="736" xr2:uid="{00000000-000D-0000-FFFF-FFFF00000000}"/>
  </bookViews>
  <sheets>
    <sheet name="MESOTHELIOMA" sheetId="1" r:id="rId1"/>
    <sheet name="MESOTHELIOMA OPTIMIZACIÓN" sheetId="3" r:id="rId2"/>
    <sheet name="ECOMMERCE" sheetId="5" r:id="rId3"/>
    <sheet name="AD PRODUCTO" sheetId="6" state="hidden" r:id="rId4"/>
    <sheet name="AD RETARGETING" sheetId="7" state="hidden" r:id="rId5"/>
    <sheet name="AD SALE OPTIMIZACIÓN" sheetId="9" state="hidden" r:id="rId6"/>
    <sheet name="CLV ECOMMERCE" sheetId="10" r:id="rId7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3" l="1"/>
  <c r="D22" i="3"/>
  <c r="A4" i="10" l="1"/>
  <c r="G8" i="10"/>
  <c r="B25" i="5" l="1"/>
  <c r="B25" i="3" l="1"/>
  <c r="C18" i="3"/>
  <c r="D17" i="3"/>
  <c r="C11" i="3"/>
  <c r="C12" i="3"/>
  <c r="C13" i="3"/>
  <c r="C14" i="3"/>
  <c r="B10" i="3"/>
  <c r="B11" i="3"/>
  <c r="B12" i="3"/>
  <c r="B13" i="3"/>
  <c r="B14" i="3"/>
  <c r="B9" i="3"/>
  <c r="D18" i="5" l="1"/>
  <c r="A10" i="5"/>
  <c r="A11" i="5" s="1"/>
  <c r="A12" i="5" s="1"/>
  <c r="A13" i="5" s="1"/>
  <c r="D9" i="5"/>
  <c r="D10" i="5" s="1"/>
  <c r="D11" i="5" s="1"/>
  <c r="D12" i="5" s="1"/>
  <c r="D13" i="5" s="1"/>
  <c r="D14" i="5" s="1"/>
  <c r="D18" i="3"/>
  <c r="A10" i="3"/>
  <c r="A11" i="3" s="1"/>
  <c r="A12" i="3" s="1"/>
  <c r="A13" i="3" s="1"/>
  <c r="D9" i="3"/>
  <c r="D10" i="3" s="1"/>
  <c r="D11" i="3" s="1"/>
  <c r="D12" i="3" s="1"/>
  <c r="D13" i="3" s="1"/>
  <c r="D14" i="3" s="1"/>
  <c r="D18" i="1"/>
  <c r="A10" i="1"/>
  <c r="A11" i="1" s="1"/>
  <c r="A12" i="1" s="1"/>
  <c r="A13" i="1" s="1"/>
  <c r="D9" i="1"/>
  <c r="D10" i="1" s="1"/>
  <c r="D11" i="1" s="1"/>
  <c r="D12" i="1" s="1"/>
  <c r="D13" i="1" s="1"/>
  <c r="D14" i="1" s="1"/>
  <c r="F10" i="10"/>
  <c r="E10" i="10"/>
  <c r="D10" i="10"/>
  <c r="C10" i="10"/>
  <c r="B10" i="10"/>
  <c r="G9" i="10"/>
  <c r="A4" i="9"/>
  <c r="A4" i="7"/>
  <c r="A4" i="6"/>
  <c r="B21" i="10" l="1"/>
  <c r="D25" i="5"/>
  <c r="D19" i="5"/>
  <c r="D25" i="3"/>
  <c r="D23" i="1"/>
  <c r="D24" i="1" s="1"/>
  <c r="D25" i="1"/>
  <c r="G10" i="10"/>
  <c r="B17" i="10" s="1"/>
  <c r="B18" i="10" s="1"/>
  <c r="D23" i="3"/>
  <c r="D23" i="5"/>
  <c r="D24" i="5" s="1"/>
  <c r="D19" i="3"/>
  <c r="D19" i="1"/>
  <c r="C17" i="10" l="1"/>
  <c r="D17" i="10" s="1"/>
  <c r="D24" i="3"/>
  <c r="C14" i="9"/>
  <c r="D21" i="9"/>
  <c r="D17" i="9"/>
  <c r="D8" i="9"/>
  <c r="C13" i="9"/>
  <c r="C12" i="9"/>
  <c r="C11" i="9"/>
  <c r="C10" i="9"/>
  <c r="C9" i="9"/>
  <c r="B14" i="9"/>
  <c r="B17" i="9" s="1"/>
  <c r="B13" i="9"/>
  <c r="B12" i="9"/>
  <c r="B11" i="9"/>
  <c r="B10" i="9"/>
  <c r="B9" i="9"/>
  <c r="B8" i="9"/>
  <c r="F15" i="9"/>
  <c r="D24" i="9" s="1"/>
  <c r="A10" i="9"/>
  <c r="A11" i="9" s="1"/>
  <c r="A12" i="9" s="1"/>
  <c r="A13" i="9" s="1"/>
  <c r="C18" i="10" l="1"/>
  <c r="D18" i="10"/>
  <c r="G18" i="10" s="1"/>
  <c r="B22" i="10" s="1"/>
  <c r="B23" i="10" s="1"/>
  <c r="G17" i="10"/>
  <c r="D9" i="9"/>
  <c r="D10" i="9" s="1"/>
  <c r="D11" i="9" s="1"/>
  <c r="D12" i="9" s="1"/>
  <c r="D13" i="9" s="1"/>
  <c r="B17" i="7"/>
  <c r="A10" i="7"/>
  <c r="A11" i="7" s="1"/>
  <c r="A12" i="7" s="1"/>
  <c r="A13" i="7" s="1"/>
  <c r="D9" i="7"/>
  <c r="D10" i="7" s="1"/>
  <c r="D11" i="7" s="1"/>
  <c r="D12" i="7" s="1"/>
  <c r="D13" i="7" s="1"/>
  <c r="D14" i="7" s="1"/>
  <c r="B17" i="6"/>
  <c r="A10" i="6"/>
  <c r="A11" i="6" s="1"/>
  <c r="A12" i="6" s="1"/>
  <c r="A13" i="6" s="1"/>
  <c r="D9" i="6"/>
  <c r="D10" i="6" s="1"/>
  <c r="D11" i="6" s="1"/>
  <c r="D12" i="6" s="1"/>
  <c r="D13" i="6" s="1"/>
  <c r="D14" i="6" s="1"/>
  <c r="F15" i="3"/>
  <c r="D27" i="3" s="1"/>
  <c r="D28" i="3" l="1"/>
  <c r="D29" i="3"/>
  <c r="D14" i="9"/>
  <c r="D18" i="9" s="1"/>
  <c r="D22" i="7"/>
  <c r="D23" i="7" s="1"/>
  <c r="D18" i="7"/>
  <c r="D22" i="6"/>
  <c r="D23" i="6" s="1"/>
  <c r="D18" i="6"/>
  <c r="D22" i="9" l="1"/>
  <c r="D23" i="9" s="1"/>
  <c r="D25" i="9" s="1"/>
  <c r="D26" i="9" s="1"/>
</calcChain>
</file>

<file path=xl/sharedStrings.xml><?xml version="1.0" encoding="utf-8"?>
<sst xmlns="http://schemas.openxmlformats.org/spreadsheetml/2006/main" count="145" uniqueCount="59">
  <si>
    <t>PLANILLA DE CÁLCULOS DE CONVERSIÓN</t>
  </si>
  <si>
    <t>COSTO POR EVENTO</t>
  </si>
  <si>
    <t>COMPORTAMIENTO</t>
  </si>
  <si>
    <t>CONVERSIÓN</t>
  </si>
  <si>
    <t>TRANSACCIÓN FINAL</t>
  </si>
  <si>
    <t>VALOR</t>
  </si>
  <si>
    <t>ROI</t>
  </si>
  <si>
    <t>-</t>
  </si>
  <si>
    <t>BUDGET</t>
  </si>
  <si>
    <t>TRANSACCIONES</t>
  </si>
  <si>
    <t>INICIAL</t>
  </si>
  <si>
    <t>FINAL</t>
  </si>
  <si>
    <t>CANTIDAD DE TRANSACCIONES COMPRADAS</t>
  </si>
  <si>
    <t>VALOR DE LAS TRANSACCIONES COMPRADAS</t>
  </si>
  <si>
    <t>OPTIMIZACIÓN</t>
  </si>
  <si>
    <t>COSTO DE OPTIMIZACIÓN</t>
  </si>
  <si>
    <t>VALOR - COSTO DE OPTIMIZACIÓN</t>
  </si>
  <si>
    <t>ROI CON COSTO DE OPTIMIZACIÓN</t>
  </si>
  <si>
    <t>PLANILLA DE CÁLCULOS DE CLV</t>
  </si>
  <si>
    <t>VALOR POR EVENTO</t>
  </si>
  <si>
    <t>TIEMPO DE VIDA EN AÑOS</t>
  </si>
  <si>
    <t>TASA DE RETENCIÓN</t>
  </si>
  <si>
    <t>RENTABILIDAD DEL NEGOCIO</t>
  </si>
  <si>
    <t>CLIENTE PROMEDIO</t>
  </si>
  <si>
    <t>CLIENTE A</t>
  </si>
  <si>
    <t>CLIENTE B</t>
  </si>
  <si>
    <t>CLIENTE C</t>
  </si>
  <si>
    <t>CLIENTE D</t>
  </si>
  <si>
    <t>CLIENTE E</t>
  </si>
  <si>
    <t>EVENTOS POR MES</t>
  </si>
  <si>
    <t>VALOR POR MES</t>
  </si>
  <si>
    <t>CALCULO DE CLV</t>
  </si>
  <si>
    <t>AÑO 1</t>
  </si>
  <si>
    <t>AÑO 2</t>
  </si>
  <si>
    <t>AÑO 3</t>
  </si>
  <si>
    <t>AÑO 4</t>
  </si>
  <si>
    <t>AÑO 5</t>
  </si>
  <si>
    <t>LIFETIME</t>
  </si>
  <si>
    <t>VENTAS</t>
  </si>
  <si>
    <t>RENTABILIDAD</t>
  </si>
  <si>
    <t>KUNMAP WORKSHOPS</t>
  </si>
  <si>
    <t>PLANILLA DE CÁLCULOS DE CPA</t>
  </si>
  <si>
    <t>INGRESO</t>
  </si>
  <si>
    <t>GANANCIA / PERDIDA</t>
  </si>
  <si>
    <t>INGRESO POR LAS TRANSACCIONES COMPRADAS</t>
  </si>
  <si>
    <t>ROAS</t>
  </si>
  <si>
    <t>OPTIMIZACIONES</t>
  </si>
  <si>
    <t>ROAS CON OPTIMIZACIÓN</t>
  </si>
  <si>
    <t>Sumar, no multiplicar</t>
  </si>
  <si>
    <t>ROAS A 3 AÑOS</t>
  </si>
  <si>
    <t>x</t>
  </si>
  <si>
    <t>¿Cuánto es lo mínimo que deberías invertir para lograr un caso ganado?</t>
  </si>
  <si>
    <t>¿Cuánto deberías invertir para tener al menos tres casos ganados?</t>
  </si>
  <si>
    <t>¿Cuánto es lo máximo que estarías dispuesto a pagar por un clic de “Mesothelioma Settlement”?</t>
  </si>
  <si>
    <t>Prueba un escenario de comprar keywords más baratas. Por ejemplo “Mesothelioma” ($59) en lugar de “Mesothelioma Settlement” ($320)</t>
  </si>
  <si>
    <t>CALCULO DE ROAS</t>
  </si>
  <si>
    <t>CPA DE USUARIO NUEVO</t>
  </si>
  <si>
    <t>CLV A 3 AÑOS</t>
  </si>
  <si>
    <t>Ve el anuncio de televisión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</si>
</sst>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$-409]* #,##0.00_ ;_-[$$-409]* \-#,##0.00\ ;_-[$$-409]* &quot;-&quot;??_ ;_-@_ "/>
    <numFmt numFmtId="165" formatCode="&quot;$&quot;#,##0.0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17978"/>
      <name val="Arial"/>
      <family val="2"/>
    </font>
    <font>
      <b/>
      <sz val="10"/>
      <color rgb="FF01797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2" xfId="0" applyFont="1" applyBorder="1"/>
    <xf numFmtId="9" fontId="2" fillId="3" borderId="4" xfId="2" quotePrefix="1" applyFont="1" applyFill="1" applyBorder="1" applyAlignment="1" applyProtection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3" fillId="2" borderId="5" xfId="1" applyNumberFormat="1" applyFont="1" applyFill="1" applyBorder="1"/>
    <xf numFmtId="164" fontId="3" fillId="0" borderId="8" xfId="1" applyNumberFormat="1" applyFont="1" applyFill="1" applyBorder="1" applyProtection="1"/>
    <xf numFmtId="164" fontId="3" fillId="0" borderId="11" xfId="1" applyNumberFormat="1" applyFont="1" applyFill="1" applyBorder="1" applyProtection="1"/>
    <xf numFmtId="164" fontId="3" fillId="2" borderId="2" xfId="1" applyNumberFormat="1" applyFont="1" applyFill="1" applyBorder="1"/>
    <xf numFmtId="0" fontId="3" fillId="0" borderId="0" xfId="0" applyFont="1" applyBorder="1"/>
    <xf numFmtId="164" fontId="3" fillId="2" borderId="0" xfId="1" applyNumberFormat="1" applyFont="1" applyFill="1" applyBorder="1"/>
    <xf numFmtId="43" fontId="3" fillId="0" borderId="0" xfId="0" applyNumberFormat="1" applyFont="1" applyBorder="1" applyAlignment="1">
      <alignment horizontal="center"/>
    </xf>
    <xf numFmtId="164" fontId="3" fillId="0" borderId="2" xfId="1" applyNumberFormat="1" applyFont="1" applyFill="1" applyBorder="1"/>
    <xf numFmtId="0" fontId="2" fillId="0" borderId="3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10" fontId="2" fillId="2" borderId="7" xfId="2" applyNumberFormat="1" applyFont="1" applyFill="1" applyBorder="1"/>
    <xf numFmtId="10" fontId="2" fillId="2" borderId="10" xfId="2" applyNumberFormat="1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3" xfId="0" applyFont="1" applyFill="1" applyBorder="1" applyAlignment="1">
      <alignment horizontal="right"/>
    </xf>
    <xf numFmtId="0" fontId="2" fillId="0" borderId="4" xfId="0" applyFont="1" applyFill="1" applyBorder="1"/>
    <xf numFmtId="9" fontId="2" fillId="0" borderId="4" xfId="2" quotePrefix="1" applyFont="1" applyFill="1" applyBorder="1" applyAlignment="1" applyProtection="1">
      <alignment horizontal="center"/>
    </xf>
    <xf numFmtId="0" fontId="2" fillId="0" borderId="6" xfId="0" applyFont="1" applyFill="1" applyBorder="1" applyAlignment="1">
      <alignment horizontal="right"/>
    </xf>
    <xf numFmtId="0" fontId="2" fillId="0" borderId="7" xfId="0" applyFont="1" applyFill="1" applyBorder="1"/>
    <xf numFmtId="0" fontId="2" fillId="0" borderId="9" xfId="0" applyFont="1" applyFill="1" applyBorder="1" applyAlignment="1">
      <alignment horizontal="right"/>
    </xf>
    <xf numFmtId="0" fontId="2" fillId="0" borderId="10" xfId="0" applyFont="1" applyFill="1" applyBorder="1"/>
    <xf numFmtId="0" fontId="2" fillId="0" borderId="0" xfId="0" applyFont="1" applyFill="1"/>
    <xf numFmtId="0" fontId="3" fillId="0" borderId="0" xfId="0" applyFont="1" applyFill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164" fontId="2" fillId="0" borderId="5" xfId="1" applyNumberFormat="1" applyFont="1" applyFill="1" applyBorder="1"/>
    <xf numFmtId="9" fontId="2" fillId="0" borderId="4" xfId="2" quotePrefix="1" applyFont="1" applyFill="1" applyBorder="1" applyAlignment="1" applyProtection="1">
      <alignment horizontal="left"/>
    </xf>
    <xf numFmtId="0" fontId="2" fillId="2" borderId="0" xfId="0" applyFont="1" applyFill="1" applyAlignment="1">
      <alignment horizontal="left"/>
    </xf>
    <xf numFmtId="0" fontId="2" fillId="2" borderId="2" xfId="0" applyFont="1" applyFill="1" applyBorder="1" applyAlignment="1">
      <alignment horizontal="left"/>
    </xf>
    <xf numFmtId="164" fontId="2" fillId="2" borderId="8" xfId="1" applyNumberFormat="1" applyFont="1" applyFill="1" applyBorder="1" applyProtection="1"/>
    <xf numFmtId="164" fontId="2" fillId="2" borderId="11" xfId="1" applyNumberFormat="1" applyFont="1" applyFill="1" applyBorder="1" applyProtection="1"/>
    <xf numFmtId="164" fontId="3" fillId="0" borderId="0" xfId="0" applyNumberFormat="1" applyFont="1"/>
    <xf numFmtId="164" fontId="3" fillId="0" borderId="0" xfId="0" applyNumberFormat="1" applyFont="1" applyBorder="1"/>
    <xf numFmtId="164" fontId="3" fillId="0" borderId="2" xfId="0" applyNumberFormat="1" applyFont="1" applyBorder="1"/>
    <xf numFmtId="0" fontId="3" fillId="0" borderId="2" xfId="0" applyFont="1" applyBorder="1"/>
    <xf numFmtId="10" fontId="3" fillId="0" borderId="0" xfId="2" applyNumberFormat="1" applyFont="1" applyFill="1" applyBorder="1"/>
    <xf numFmtId="164" fontId="3" fillId="0" borderId="5" xfId="1" applyNumberFormat="1" applyFont="1" applyFill="1" applyBorder="1"/>
    <xf numFmtId="43" fontId="3" fillId="0" borderId="0" xfId="1" applyFont="1" applyFill="1" applyBorder="1"/>
    <xf numFmtId="43" fontId="3" fillId="0" borderId="0" xfId="1" applyFont="1" applyProtection="1"/>
    <xf numFmtId="43" fontId="3" fillId="0" borderId="0" xfId="1" applyFont="1" applyFill="1" applyProtection="1"/>
    <xf numFmtId="0" fontId="2" fillId="0" borderId="4" xfId="0" applyFont="1" applyBorder="1"/>
    <xf numFmtId="0" fontId="2" fillId="0" borderId="8" xfId="0" applyFont="1" applyBorder="1"/>
    <xf numFmtId="0" fontId="2" fillId="0" borderId="11" xfId="0" applyFont="1" applyBorder="1"/>
    <xf numFmtId="164" fontId="3" fillId="3" borderId="2" xfId="1" applyNumberFormat="1" applyFont="1" applyFill="1" applyBorder="1"/>
    <xf numFmtId="164" fontId="3" fillId="3" borderId="0" xfId="1" applyNumberFormat="1" applyFont="1" applyFill="1" applyBorder="1"/>
    <xf numFmtId="164" fontId="3" fillId="0" borderId="0" xfId="1" applyNumberFormat="1" applyFont="1" applyFill="1" applyBorder="1"/>
    <xf numFmtId="0" fontId="2" fillId="0" borderId="7" xfId="0" applyFont="1" applyBorder="1"/>
    <xf numFmtId="43" fontId="3" fillId="3" borderId="0" xfId="1" applyFont="1" applyFill="1" applyBorder="1"/>
    <xf numFmtId="10" fontId="3" fillId="3" borderId="0" xfId="2" applyNumberFormat="1" applyFont="1" applyFill="1" applyBorder="1"/>
    <xf numFmtId="0" fontId="2" fillId="0" borderId="12" xfId="0" applyFont="1" applyBorder="1"/>
    <xf numFmtId="10" fontId="3" fillId="3" borderId="1" xfId="2" applyNumberFormat="1" applyFont="1" applyFill="1" applyBorder="1"/>
    <xf numFmtId="10" fontId="3" fillId="0" borderId="1" xfId="2" applyNumberFormat="1" applyFont="1" applyFill="1" applyBorder="1"/>
    <xf numFmtId="0" fontId="2" fillId="3" borderId="7" xfId="0" applyFont="1" applyFill="1" applyBorder="1"/>
    <xf numFmtId="0" fontId="4" fillId="3" borderId="1" xfId="0" applyFont="1" applyFill="1" applyBorder="1"/>
    <xf numFmtId="0" fontId="6" fillId="0" borderId="7" xfId="0" applyFont="1" applyBorder="1"/>
    <xf numFmtId="164" fontId="6" fillId="0" borderId="7" xfId="0" applyNumberFormat="1" applyFont="1" applyBorder="1"/>
    <xf numFmtId="0" fontId="6" fillId="0" borderId="10" xfId="0" applyFont="1" applyBorder="1"/>
    <xf numFmtId="164" fontId="6" fillId="0" borderId="10" xfId="0" applyNumberFormat="1" applyFont="1" applyBorder="1"/>
    <xf numFmtId="0" fontId="3" fillId="0" borderId="7" xfId="0" applyFont="1" applyBorder="1"/>
    <xf numFmtId="0" fontId="2" fillId="4" borderId="4" xfId="0" applyFont="1" applyFill="1" applyBorder="1"/>
    <xf numFmtId="0" fontId="2" fillId="4" borderId="7" xfId="0" applyFont="1" applyFill="1" applyBorder="1"/>
    <xf numFmtId="0" fontId="2" fillId="4" borderId="7" xfId="0" quotePrefix="1" applyFont="1" applyFill="1" applyBorder="1"/>
    <xf numFmtId="0" fontId="2" fillId="4" borderId="10" xfId="0" applyFont="1" applyFill="1" applyBorder="1"/>
    <xf numFmtId="10" fontId="2" fillId="4" borderId="7" xfId="2" applyNumberFormat="1" applyFont="1" applyFill="1" applyBorder="1"/>
    <xf numFmtId="10" fontId="2" fillId="4" borderId="10" xfId="2" applyNumberFormat="1" applyFont="1" applyFill="1" applyBorder="1"/>
    <xf numFmtId="164" fontId="3" fillId="4" borderId="5" xfId="1" applyNumberFormat="1" applyFont="1" applyFill="1" applyBorder="1"/>
    <xf numFmtId="164" fontId="3" fillId="4" borderId="2" xfId="1" applyNumberFormat="1" applyFont="1" applyFill="1" applyBorder="1"/>
    <xf numFmtId="164" fontId="3" fillId="4" borderId="0" xfId="1" applyNumberFormat="1" applyFont="1" applyFill="1" applyBorder="1"/>
    <xf numFmtId="0" fontId="2" fillId="4" borderId="0" xfId="0" applyFont="1" applyFill="1" applyAlignment="1">
      <alignment horizontal="left"/>
    </xf>
    <xf numFmtId="164" fontId="2" fillId="4" borderId="8" xfId="1" applyNumberFormat="1" applyFont="1" applyFill="1" applyBorder="1" applyProtection="1"/>
    <xf numFmtId="0" fontId="2" fillId="4" borderId="2" xfId="0" applyFont="1" applyFill="1" applyBorder="1" applyAlignment="1">
      <alignment horizontal="left"/>
    </xf>
    <xf numFmtId="164" fontId="2" fillId="4" borderId="11" xfId="1" applyNumberFormat="1" applyFont="1" applyFill="1" applyBorder="1" applyProtection="1"/>
    <xf numFmtId="43" fontId="3" fillId="4" borderId="0" xfId="1" applyFont="1" applyFill="1" applyBorder="1"/>
    <xf numFmtId="10" fontId="3" fillId="4" borderId="0" xfId="2" applyNumberFormat="1" applyFont="1" applyFill="1" applyBorder="1"/>
    <xf numFmtId="10" fontId="3" fillId="4" borderId="1" xfId="2" applyNumberFormat="1" applyFont="1" applyFill="1" applyBorder="1"/>
    <xf numFmtId="164" fontId="7" fillId="0" borderId="8" xfId="0" applyNumberFormat="1" applyFont="1" applyBorder="1"/>
    <xf numFmtId="164" fontId="7" fillId="0" borderId="11" xfId="0" applyNumberFormat="1" applyFont="1" applyBorder="1"/>
    <xf numFmtId="0" fontId="3" fillId="0" borderId="8" xfId="0" applyFont="1" applyBorder="1"/>
    <xf numFmtId="0" fontId="4" fillId="0" borderId="0" xfId="0" applyFont="1" applyBorder="1"/>
    <xf numFmtId="0" fontId="5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2" fillId="3" borderId="0" xfId="0" applyFont="1" applyFill="1" applyBorder="1"/>
    <xf numFmtId="0" fontId="3" fillId="3" borderId="0" xfId="0" applyFont="1" applyFill="1" applyBorder="1"/>
    <xf numFmtId="0" fontId="4" fillId="3" borderId="0" xfId="0" applyFont="1" applyFill="1" applyBorder="1"/>
    <xf numFmtId="0" fontId="2" fillId="0" borderId="1" xfId="0" applyFont="1" applyBorder="1"/>
    <xf numFmtId="2" fontId="3" fillId="0" borderId="0" xfId="0" applyNumberFormat="1" applyFont="1"/>
    <xf numFmtId="43" fontId="2" fillId="0" borderId="0" xfId="0" applyNumberFormat="1" applyFont="1" applyBorder="1"/>
    <xf numFmtId="9" fontId="2" fillId="0" borderId="7" xfId="2" quotePrefix="1" applyFont="1" applyFill="1" applyBorder="1" applyAlignment="1" applyProtection="1">
      <alignment horizontal="center"/>
    </xf>
    <xf numFmtId="164" fontId="3" fillId="4" borderId="8" xfId="1" applyNumberFormat="1" applyFont="1" applyFill="1" applyBorder="1"/>
    <xf numFmtId="0" fontId="2" fillId="3" borderId="2" xfId="0" applyFont="1" applyFill="1" applyBorder="1"/>
    <xf numFmtId="0" fontId="3" fillId="3" borderId="2" xfId="0" applyFont="1" applyFill="1" applyBorder="1"/>
    <xf numFmtId="0" fontId="2" fillId="3" borderId="1" xfId="0" applyFont="1" applyFill="1" applyBorder="1"/>
    <xf numFmtId="0" fontId="3" fillId="0" borderId="0" xfId="0" applyNumberFormat="1" applyFont="1" applyBorder="1"/>
    <xf numFmtId="0" fontId="3" fillId="0" borderId="0" xfId="0" applyNumberFormat="1" applyFont="1"/>
    <xf numFmtId="0" fontId="2" fillId="0" borderId="13" xfId="0" applyFont="1" applyBorder="1"/>
    <xf numFmtId="165" fontId="2" fillId="0" borderId="13" xfId="0" applyNumberFormat="1" applyFont="1" applyBorder="1"/>
    <xf numFmtId="0" fontId="3" fillId="0" borderId="13" xfId="0" applyFont="1" applyBorder="1"/>
    <xf numFmtId="165" fontId="2" fillId="0" borderId="0" xfId="0" applyNumberFormat="1" applyFont="1"/>
    <xf numFmtId="0" fontId="3" fillId="0" borderId="14" xfId="0" applyFont="1" applyBorder="1"/>
    <xf numFmtId="0" fontId="3" fillId="0" borderId="2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9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  <color rgb="FF0179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38100</xdr:rowOff>
    </xdr:from>
    <xdr:to>
      <xdr:col>0</xdr:col>
      <xdr:colOff>374145</xdr:colOff>
      <xdr:row>2</xdr:row>
      <xdr:rowOff>50120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5121CF2-749D-4076-A8F3-55BD9D37D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38100"/>
          <a:ext cx="304295" cy="342220"/>
        </a:xfrm>
        <a:prstGeom prst="rect">
          <a:avLst/>
        </a:prstGeom>
      </xdr:spPr>
    </xdr:pic>
    <xdr:clientData/>
  </xdr:twoCellAnchor>
  <xdr:twoCellAnchor editAs="oneCell">
    <xdr:from>
      <xdr:col>4</xdr:col>
      <xdr:colOff>222250</xdr:colOff>
      <xdr:row>5</xdr:row>
      <xdr:rowOff>49426</xdr:rowOff>
    </xdr:from>
    <xdr:to>
      <xdr:col>10</xdr:col>
      <xdr:colOff>203200</xdr:colOff>
      <xdr:row>17</xdr:row>
      <xdr:rowOff>165170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8BAE53-ADC6-9190-DD5A-3FE013850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64400" y="874926"/>
          <a:ext cx="4400550" cy="21032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38100</xdr:rowOff>
    </xdr:from>
    <xdr:to>
      <xdr:col>0</xdr:col>
      <xdr:colOff>374145</xdr:colOff>
      <xdr:row>2</xdr:row>
      <xdr:rowOff>50120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855F5676-D281-40A5-B938-0FF4920C4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38100"/>
          <a:ext cx="304295" cy="3422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304295</xdr:colOff>
      <xdr:row>2</xdr:row>
      <xdr:rowOff>12020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5EE1CC59-E0F8-4FFF-92D2-6194B81CB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295" cy="342220"/>
        </a:xfrm>
        <a:prstGeom prst="rect">
          <a:avLst/>
        </a:prstGeom>
      </xdr:spPr>
    </xdr:pic>
    <xdr:clientData/>
  </xdr:twoCellAnchor>
  <xdr:twoCellAnchor editAs="oneCell">
    <xdr:from>
      <xdr:col>4</xdr:col>
      <xdr:colOff>292100</xdr:colOff>
      <xdr:row>6</xdr:row>
      <xdr:rowOff>25400</xdr:rowOff>
    </xdr:from>
    <xdr:to>
      <xdr:col>10</xdr:col>
      <xdr:colOff>644931</xdr:colOff>
      <xdr:row>24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8C94E6-4959-252D-A3AC-B6974E2F8C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494" b="1"/>
        <a:stretch/>
      </xdr:blipFill>
      <xdr:spPr>
        <a:xfrm>
          <a:off x="6731000" y="1016000"/>
          <a:ext cx="4772431" cy="3079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304295</xdr:colOff>
      <xdr:row>2</xdr:row>
      <xdr:rowOff>12020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A6DAE85E-088B-4718-B211-065FC9013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295" cy="3422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304295</xdr:colOff>
      <xdr:row>2</xdr:row>
      <xdr:rowOff>12020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CB5A3303-DB3A-4AF2-AE97-AB61D9CA8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295" cy="3422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314190</xdr:colOff>
      <xdr:row>0</xdr:row>
      <xdr:rowOff>144000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BC5A67-0C79-4404-98A4-A7E61C9AE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080000" cy="144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304295</xdr:colOff>
      <xdr:row>2</xdr:row>
      <xdr:rowOff>24720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14455C2B-DAB3-4978-BC03-DDA543132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295" cy="342220"/>
        </a:xfrm>
        <a:prstGeom prst="rect">
          <a:avLst/>
        </a:prstGeom>
      </xdr:spPr>
    </xdr:pic>
    <xdr:clientData/>
  </xdr:twoCellAnchor>
  <xdr:twoCellAnchor editAs="oneCell">
    <xdr:from>
      <xdr:col>6</xdr:col>
      <xdr:colOff>1303829</xdr:colOff>
      <xdr:row>5</xdr:row>
      <xdr:rowOff>82549</xdr:rowOff>
    </xdr:from>
    <xdr:to>
      <xdr:col>12</xdr:col>
      <xdr:colOff>504051</xdr:colOff>
      <xdr:row>18</xdr:row>
      <xdr:rowOff>61538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F55A37-4225-B193-0A17-9044A98B0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50879" y="882649"/>
          <a:ext cx="4204022" cy="2125289"/>
        </a:xfrm>
        <a:prstGeom prst="rect">
          <a:avLst/>
        </a:prstGeom>
      </xdr:spPr>
    </xdr:pic>
    <xdr:clientData/>
  </xdr:twoCellAnchor>
  <xdr:twoCellAnchor editAs="oneCell">
    <xdr:from>
      <xdr:col>7</xdr:col>
      <xdr:colOff>165100</xdr:colOff>
      <xdr:row>19</xdr:row>
      <xdr:rowOff>50836</xdr:rowOff>
    </xdr:from>
    <xdr:to>
      <xdr:col>13</xdr:col>
      <xdr:colOff>4322</xdr:colOff>
      <xdr:row>32</xdr:row>
      <xdr:rowOff>38099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3C110E-7BE8-68E6-68C6-8F8B481C2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73950" y="3162336"/>
          <a:ext cx="4258822" cy="2082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31"/>
  <sheetViews>
    <sheetView showGridLines="0" tabSelected="1" topLeftCell="A4" zoomScaleNormal="100" workbookViewId="0">
      <selection activeCell="D22" sqref="D22"/>
    </sheetView>
  </sheetViews>
  <sheetFormatPr defaultColWidth="10.54296875" defaultRowHeight="13" x14ac:dyDescent="0.3"/>
  <cols>
    <col min="1" max="1" width="10.54296875" style="1"/>
    <col min="2" max="2" width="49.1796875" style="1" customWidth="1"/>
    <col min="3" max="3" width="20.54296875" style="1" customWidth="1"/>
    <col min="4" max="4" width="20.54296875" style="2" customWidth="1"/>
    <col min="5" max="16384" width="10.54296875" style="100"/>
  </cols>
  <sheetData>
    <row r="4" spans="1:4" s="101" customFormat="1" x14ac:dyDescent="0.3">
      <c r="A4" s="2" t="s">
        <v>40</v>
      </c>
      <c r="B4" s="2"/>
      <c r="C4" s="2"/>
      <c r="D4" s="2"/>
    </row>
    <row r="5" spans="1:4" x14ac:dyDescent="0.3">
      <c r="A5" s="1" t="s">
        <v>41</v>
      </c>
    </row>
    <row r="7" spans="1:4" s="68" customFormat="1" x14ac:dyDescent="0.3">
      <c r="A7" s="20"/>
      <c r="B7" s="20" t="s">
        <v>2</v>
      </c>
      <c r="C7" s="21" t="s">
        <v>3</v>
      </c>
      <c r="D7" s="22" t="s">
        <v>1</v>
      </c>
    </row>
    <row r="8" spans="1:4" x14ac:dyDescent="0.3">
      <c r="A8" s="16" t="s">
        <v>10</v>
      </c>
      <c r="B8" s="75"/>
      <c r="C8" s="106" t="s">
        <v>7</v>
      </c>
      <c r="D8" s="107"/>
    </row>
    <row r="9" spans="1:4" x14ac:dyDescent="0.3">
      <c r="A9" s="16">
        <v>1</v>
      </c>
      <c r="B9" s="75"/>
      <c r="C9" s="78"/>
      <c r="D9" s="8" t="e">
        <f t="shared" ref="D9:D14" si="0">+D8/C9</f>
        <v>#DIV/0!</v>
      </c>
    </row>
    <row r="10" spans="1:4" x14ac:dyDescent="0.3">
      <c r="A10" s="16">
        <f>+A9+1</f>
        <v>2</v>
      </c>
      <c r="B10" s="75"/>
      <c r="C10" s="78"/>
      <c r="D10" s="8" t="e">
        <f t="shared" si="0"/>
        <v>#DIV/0!</v>
      </c>
    </row>
    <row r="11" spans="1:4" x14ac:dyDescent="0.3">
      <c r="A11" s="16">
        <f>+A10+1</f>
        <v>3</v>
      </c>
      <c r="B11" s="75"/>
      <c r="C11" s="78"/>
      <c r="D11" s="8" t="e">
        <f t="shared" si="0"/>
        <v>#DIV/0!</v>
      </c>
    </row>
    <row r="12" spans="1:4" x14ac:dyDescent="0.3">
      <c r="A12" s="16">
        <f>+A11+1</f>
        <v>4</v>
      </c>
      <c r="B12" s="75"/>
      <c r="C12" s="78"/>
      <c r="D12" s="8" t="e">
        <f t="shared" si="0"/>
        <v>#DIV/0!</v>
      </c>
    </row>
    <row r="13" spans="1:4" x14ac:dyDescent="0.3">
      <c r="A13" s="16">
        <f>+A12+1</f>
        <v>5</v>
      </c>
      <c r="B13" s="76" t="s">
        <v>7</v>
      </c>
      <c r="C13" s="78"/>
      <c r="D13" s="8" t="e">
        <f t="shared" si="0"/>
        <v>#DIV/0!</v>
      </c>
    </row>
    <row r="14" spans="1:4" s="108" customFormat="1" ht="13.5" thickBot="1" x14ac:dyDescent="0.35">
      <c r="A14" s="17" t="s">
        <v>11</v>
      </c>
      <c r="B14" s="77" t="s">
        <v>7</v>
      </c>
      <c r="C14" s="79"/>
      <c r="D14" s="9" t="e">
        <f t="shared" si="0"/>
        <v>#DIV/0!</v>
      </c>
    </row>
    <row r="16" spans="1:4" s="102" customFormat="1" x14ac:dyDescent="0.3">
      <c r="A16" s="95"/>
      <c r="B16" s="95" t="s">
        <v>4</v>
      </c>
      <c r="C16" s="96"/>
      <c r="D16" s="97" t="s">
        <v>5</v>
      </c>
    </row>
    <row r="17" spans="1:4" x14ac:dyDescent="0.3">
      <c r="B17" s="1" t="s">
        <v>42</v>
      </c>
      <c r="D17" s="82"/>
    </row>
    <row r="18" spans="1:4" s="109" customFormat="1" ht="13.5" thickBot="1" x14ac:dyDescent="0.35">
      <c r="A18" s="3"/>
      <c r="B18" s="3" t="s">
        <v>39</v>
      </c>
      <c r="C18" s="79"/>
      <c r="D18" s="9">
        <f>+D17*C18</f>
        <v>0</v>
      </c>
    </row>
    <row r="19" spans="1:4" x14ac:dyDescent="0.3">
      <c r="A19" s="2"/>
      <c r="B19" s="2" t="s">
        <v>43</v>
      </c>
      <c r="C19" s="2"/>
      <c r="D19" s="46" t="e">
        <f>D18-D14</f>
        <v>#DIV/0!</v>
      </c>
    </row>
    <row r="20" spans="1:4" s="102" customFormat="1" x14ac:dyDescent="0.3">
      <c r="A20" s="1"/>
      <c r="B20" s="1"/>
      <c r="C20" s="1"/>
      <c r="D20" s="2"/>
    </row>
    <row r="21" spans="1:4" s="110" customFormat="1" x14ac:dyDescent="0.3">
      <c r="A21" s="20"/>
      <c r="B21" s="20" t="s">
        <v>9</v>
      </c>
      <c r="C21" s="21"/>
      <c r="D21" s="22"/>
    </row>
    <row r="22" spans="1:4" x14ac:dyDescent="0.3">
      <c r="B22" s="1" t="s">
        <v>8</v>
      </c>
      <c r="D22" s="82"/>
    </row>
    <row r="23" spans="1:4" x14ac:dyDescent="0.3">
      <c r="B23" s="1" t="s">
        <v>12</v>
      </c>
      <c r="C23" s="98"/>
      <c r="D23" s="99" t="e">
        <f>+D22/D14</f>
        <v>#DIV/0!</v>
      </c>
    </row>
    <row r="24" spans="1:4" s="108" customFormat="1" ht="13.5" thickBot="1" x14ac:dyDescent="0.35">
      <c r="A24" s="3"/>
      <c r="B24" s="3" t="s">
        <v>44</v>
      </c>
      <c r="C24" s="3"/>
      <c r="D24" s="14" t="e">
        <f>+D23*D17</f>
        <v>#DIV/0!</v>
      </c>
    </row>
    <row r="25" spans="1:4" s="101" customFormat="1" x14ac:dyDescent="0.3">
      <c r="A25" s="11"/>
      <c r="B25" s="11" t="s">
        <v>45</v>
      </c>
      <c r="C25" s="11"/>
      <c r="D25" s="111" t="e">
        <f>+D18/D14</f>
        <v>#DIV/0!</v>
      </c>
    </row>
    <row r="26" spans="1:4" x14ac:dyDescent="0.3">
      <c r="A26" s="5"/>
      <c r="B26" s="5"/>
      <c r="C26" s="5"/>
      <c r="D26" s="11"/>
    </row>
    <row r="28" spans="1:4" x14ac:dyDescent="0.3">
      <c r="A28" s="1" t="s">
        <v>51</v>
      </c>
    </row>
    <row r="29" spans="1:4" x14ac:dyDescent="0.3">
      <c r="A29" s="1" t="s">
        <v>52</v>
      </c>
    </row>
    <row r="30" spans="1:4" x14ac:dyDescent="0.3">
      <c r="A30" s="1" t="s">
        <v>53</v>
      </c>
    </row>
    <row r="31" spans="1:4" x14ac:dyDescent="0.3">
      <c r="A31" s="1" t="s">
        <v>54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G31"/>
  <sheetViews>
    <sheetView showGridLines="0" topLeftCell="A7" zoomScaleNormal="100" workbookViewId="0">
      <selection activeCell="F10" sqref="F10"/>
    </sheetView>
  </sheetViews>
  <sheetFormatPr defaultColWidth="10.54296875" defaultRowHeight="13" x14ac:dyDescent="0.3"/>
  <cols>
    <col min="1" max="1" width="10.54296875" style="1"/>
    <col min="2" max="2" width="47.6328125" style="1" bestFit="1" customWidth="1"/>
    <col min="3" max="3" width="20.54296875" style="1" customWidth="1"/>
    <col min="4" max="4" width="20.54296875" style="2" customWidth="1"/>
    <col min="5" max="5" width="40.54296875" style="1" customWidth="1"/>
    <col min="6" max="6" width="20.54296875" style="1" customWidth="1"/>
    <col min="7" max="7" width="10.54296875" style="1"/>
    <col min="8" max="16384" width="10.54296875" style="5"/>
  </cols>
  <sheetData>
    <row r="4" spans="1:7" s="11" customFormat="1" x14ac:dyDescent="0.3">
      <c r="A4" s="2" t="s">
        <v>40</v>
      </c>
      <c r="B4" s="2"/>
      <c r="C4" s="2"/>
      <c r="D4" s="2"/>
      <c r="E4" s="2"/>
      <c r="F4" s="2"/>
      <c r="G4" s="2"/>
    </row>
    <row r="5" spans="1:7" x14ac:dyDescent="0.3">
      <c r="A5" s="1" t="s">
        <v>41</v>
      </c>
    </row>
    <row r="7" spans="1:7" s="93" customFormat="1" x14ac:dyDescent="0.3">
      <c r="A7" s="20"/>
      <c r="B7" s="20" t="s">
        <v>2</v>
      </c>
      <c r="C7" s="21" t="s">
        <v>3</v>
      </c>
      <c r="D7" s="22" t="s">
        <v>1</v>
      </c>
      <c r="E7" s="20" t="s">
        <v>14</v>
      </c>
      <c r="F7" s="20" t="s">
        <v>15</v>
      </c>
      <c r="G7" s="20"/>
    </row>
    <row r="8" spans="1:7" x14ac:dyDescent="0.3">
      <c r="A8" s="15" t="s">
        <v>10</v>
      </c>
      <c r="B8" s="74" t="s">
        <v>58</v>
      </c>
      <c r="C8" s="4" t="s">
        <v>7</v>
      </c>
      <c r="D8" s="80">
        <f>+MESOTHELIOMA!D8</f>
        <v>0</v>
      </c>
      <c r="E8" s="41" t="s">
        <v>7</v>
      </c>
      <c r="F8" s="40">
        <v>0</v>
      </c>
    </row>
    <row r="9" spans="1:7" x14ac:dyDescent="0.3">
      <c r="A9" s="16">
        <v>1</v>
      </c>
      <c r="B9" s="75">
        <f>+MESOTHELIOMA!B9</f>
        <v>0</v>
      </c>
      <c r="C9" s="78">
        <v>0.1</v>
      </c>
      <c r="D9" s="8">
        <f t="shared" ref="D9:D14" si="0">+D8/C9</f>
        <v>0</v>
      </c>
      <c r="E9" s="83"/>
      <c r="F9" s="84"/>
    </row>
    <row r="10" spans="1:7" x14ac:dyDescent="0.3">
      <c r="A10" s="16">
        <f>+A9+1</f>
        <v>2</v>
      </c>
      <c r="B10" s="75">
        <f>+MESOTHELIOMA!B10</f>
        <v>0</v>
      </c>
      <c r="C10" s="78">
        <v>0.2</v>
      </c>
      <c r="D10" s="8">
        <f t="shared" si="0"/>
        <v>0</v>
      </c>
      <c r="E10" s="83"/>
      <c r="F10" s="84"/>
    </row>
    <row r="11" spans="1:7" x14ac:dyDescent="0.3">
      <c r="A11" s="16">
        <f>+A10+1</f>
        <v>3</v>
      </c>
      <c r="B11" s="75">
        <f>+MESOTHELIOMA!B11</f>
        <v>0</v>
      </c>
      <c r="C11" s="78">
        <f>+MESOTHELIOMA!C11</f>
        <v>0</v>
      </c>
      <c r="D11" s="8" t="e">
        <f t="shared" si="0"/>
        <v>#DIV/0!</v>
      </c>
      <c r="E11" s="83"/>
      <c r="F11" s="84"/>
    </row>
    <row r="12" spans="1:7" x14ac:dyDescent="0.3">
      <c r="A12" s="16">
        <f>+A11+1</f>
        <v>4</v>
      </c>
      <c r="B12" s="75">
        <f>+MESOTHELIOMA!B12</f>
        <v>0</v>
      </c>
      <c r="C12" s="78">
        <f>+MESOTHELIOMA!C12</f>
        <v>0</v>
      </c>
      <c r="D12" s="8" t="e">
        <f t="shared" si="0"/>
        <v>#DIV/0!</v>
      </c>
      <c r="E12" s="83"/>
      <c r="F12" s="84"/>
    </row>
    <row r="13" spans="1:7" x14ac:dyDescent="0.3">
      <c r="A13" s="16">
        <f>+A12+1</f>
        <v>5</v>
      </c>
      <c r="B13" s="75" t="str">
        <f>+MESOTHELIOMA!B13</f>
        <v>-</v>
      </c>
      <c r="C13" s="78">
        <f>+MESOTHELIOMA!C13</f>
        <v>0</v>
      </c>
      <c r="D13" s="8" t="e">
        <f t="shared" si="0"/>
        <v>#DIV/0!</v>
      </c>
      <c r="E13" s="83"/>
      <c r="F13" s="84"/>
    </row>
    <row r="14" spans="1:7" ht="13.5" thickBot="1" x14ac:dyDescent="0.35">
      <c r="A14" s="17" t="s">
        <v>11</v>
      </c>
      <c r="B14" s="77" t="str">
        <f>+MESOTHELIOMA!B14</f>
        <v>-</v>
      </c>
      <c r="C14" s="79">
        <f>+MESOTHELIOMA!C14</f>
        <v>0</v>
      </c>
      <c r="D14" s="9" t="e">
        <f t="shared" si="0"/>
        <v>#DIV/0!</v>
      </c>
      <c r="E14" s="85"/>
      <c r="F14" s="86"/>
      <c r="G14" s="3"/>
    </row>
    <row r="15" spans="1:7" x14ac:dyDescent="0.3">
      <c r="F15" s="46">
        <f>SUM(F9:F14)</f>
        <v>0</v>
      </c>
    </row>
    <row r="16" spans="1:7" s="93" customFormat="1" x14ac:dyDescent="0.3">
      <c r="A16" s="95"/>
      <c r="B16" s="95" t="s">
        <v>4</v>
      </c>
      <c r="C16" s="96"/>
      <c r="D16" s="97" t="s">
        <v>5</v>
      </c>
    </row>
    <row r="17" spans="1:7" x14ac:dyDescent="0.3">
      <c r="B17" s="1" t="s">
        <v>42</v>
      </c>
      <c r="D17" s="82">
        <f>+MESOTHELIOMA!D17</f>
        <v>0</v>
      </c>
      <c r="E17" s="5"/>
      <c r="F17" s="5"/>
      <c r="G17" s="5"/>
    </row>
    <row r="18" spans="1:7" s="49" customFormat="1" ht="13.5" thickBot="1" x14ac:dyDescent="0.35">
      <c r="A18" s="3"/>
      <c r="B18" s="3" t="s">
        <v>39</v>
      </c>
      <c r="C18" s="79">
        <f>+MESOTHELIOMA!C18</f>
        <v>0</v>
      </c>
      <c r="D18" s="9">
        <f>+D17*C18</f>
        <v>0</v>
      </c>
    </row>
    <row r="19" spans="1:7" x14ac:dyDescent="0.3">
      <c r="A19" s="2"/>
      <c r="B19" s="2" t="s">
        <v>43</v>
      </c>
      <c r="C19" s="2"/>
      <c r="D19" s="46" t="e">
        <f>D18-D14</f>
        <v>#DIV/0!</v>
      </c>
      <c r="E19" s="5"/>
      <c r="F19" s="5"/>
      <c r="G19" s="5"/>
    </row>
    <row r="20" spans="1:7" s="93" customFormat="1" x14ac:dyDescent="0.3">
      <c r="A20" s="1"/>
      <c r="B20" s="1"/>
      <c r="C20" s="1"/>
      <c r="D20" s="2"/>
    </row>
    <row r="21" spans="1:7" s="103" customFormat="1" x14ac:dyDescent="0.3">
      <c r="A21" s="20"/>
      <c r="B21" s="20" t="s">
        <v>9</v>
      </c>
      <c r="C21" s="21"/>
      <c r="D21" s="22"/>
    </row>
    <row r="22" spans="1:7" x14ac:dyDescent="0.3">
      <c r="B22" s="1" t="s">
        <v>8</v>
      </c>
      <c r="D22" s="82">
        <f>+MESOTHELIOMA!D17</f>
        <v>0</v>
      </c>
      <c r="E22" s="5"/>
      <c r="F22" s="5"/>
      <c r="G22" s="5"/>
    </row>
    <row r="23" spans="1:7" x14ac:dyDescent="0.3">
      <c r="B23" s="1" t="s">
        <v>12</v>
      </c>
      <c r="C23" s="98"/>
      <c r="D23" s="99" t="e">
        <f>+D22/D14</f>
        <v>#DIV/0!</v>
      </c>
      <c r="E23" s="5"/>
      <c r="F23" s="5"/>
      <c r="G23" s="5"/>
    </row>
    <row r="24" spans="1:7" s="3" customFormat="1" ht="13.5" thickBot="1" x14ac:dyDescent="0.35">
      <c r="B24" s="3" t="s">
        <v>44</v>
      </c>
      <c r="D24" s="14" t="e">
        <f>+D23*D17</f>
        <v>#DIV/0!</v>
      </c>
    </row>
    <row r="25" spans="1:7" x14ac:dyDescent="0.3">
      <c r="A25" s="5"/>
      <c r="B25" s="11" t="str">
        <f>+MESOTHELIOMA!B25</f>
        <v>ROAS</v>
      </c>
      <c r="C25" s="5"/>
      <c r="D25" s="112" t="e">
        <f>+D18/D14</f>
        <v>#DIV/0!</v>
      </c>
      <c r="E25" s="5"/>
      <c r="F25" s="5"/>
      <c r="G25" s="5"/>
    </row>
    <row r="26" spans="1:7" s="103" customFormat="1" x14ac:dyDescent="0.3">
      <c r="A26" s="20"/>
      <c r="B26" s="20" t="s">
        <v>46</v>
      </c>
      <c r="C26" s="21"/>
      <c r="D26" s="22"/>
    </row>
    <row r="27" spans="1:7" s="1" customFormat="1" x14ac:dyDescent="0.3">
      <c r="B27" s="1" t="s">
        <v>15</v>
      </c>
      <c r="D27" s="46">
        <f>-F15</f>
        <v>0</v>
      </c>
    </row>
    <row r="28" spans="1:7" s="3" customFormat="1" ht="13.5" thickBot="1" x14ac:dyDescent="0.35">
      <c r="B28" s="3" t="s">
        <v>16</v>
      </c>
      <c r="D28" s="48">
        <f>+D18+D27</f>
        <v>0</v>
      </c>
    </row>
    <row r="29" spans="1:7" s="11" customFormat="1" x14ac:dyDescent="0.3">
      <c r="A29" s="2"/>
      <c r="B29" s="2" t="s">
        <v>47</v>
      </c>
      <c r="C29" s="2"/>
      <c r="D29" s="104" t="e">
        <f>(D18*D23)/((D14*D23)-D27)</f>
        <v>#DIV/0!</v>
      </c>
    </row>
    <row r="30" spans="1:7" x14ac:dyDescent="0.3">
      <c r="E30" s="5"/>
      <c r="F30" s="5"/>
      <c r="G30" s="5"/>
    </row>
    <row r="31" spans="1:7" x14ac:dyDescent="0.3">
      <c r="E31" s="5"/>
      <c r="F31" s="5"/>
      <c r="G31" s="5"/>
    </row>
  </sheetData>
  <conditionalFormatting sqref="D25">
    <cfRule type="expression" dxfId="5" priority="3">
      <formula>D25&lt;1</formula>
    </cfRule>
  </conditionalFormatting>
  <conditionalFormatting sqref="D19">
    <cfRule type="expression" dxfId="4" priority="2">
      <formula>D19&lt;0</formula>
    </cfRule>
  </conditionalFormatting>
  <conditionalFormatting sqref="D29">
    <cfRule type="expression" dxfId="3" priority="1">
      <formula>D29&lt;1</formula>
    </cfRule>
  </conditionalFormatting>
  <pageMargins left="0.7" right="0.7" top="0.75" bottom="0.75" header="0.3" footer="0.3"/>
  <pageSetup orientation="portrait" verticalDpi="0" r:id="rId1"/>
  <ignoredErrors>
    <ignoredError sqref="F1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26"/>
  <sheetViews>
    <sheetView showGridLines="0" topLeftCell="A7" zoomScaleNormal="100" workbookViewId="0">
      <selection activeCell="G26" sqref="G26"/>
    </sheetView>
  </sheetViews>
  <sheetFormatPr defaultColWidth="10.54296875" defaultRowHeight="13" x14ac:dyDescent="0.3"/>
  <cols>
    <col min="1" max="1" width="10.54296875" style="1"/>
    <col min="2" max="2" width="40.54296875" style="1" customWidth="1"/>
    <col min="3" max="3" width="20.54296875" style="1" customWidth="1"/>
    <col min="4" max="4" width="20.54296875" style="2" customWidth="1"/>
    <col min="5" max="16384" width="10.54296875" style="5"/>
  </cols>
  <sheetData>
    <row r="4" spans="1:4" s="11" customFormat="1" x14ac:dyDescent="0.3">
      <c r="A4" s="2" t="s">
        <v>40</v>
      </c>
      <c r="B4" s="2"/>
      <c r="C4" s="2"/>
      <c r="D4" s="2"/>
    </row>
    <row r="5" spans="1:4" x14ac:dyDescent="0.3">
      <c r="A5" s="1" t="s">
        <v>41</v>
      </c>
    </row>
    <row r="7" spans="1:4" s="93" customFormat="1" x14ac:dyDescent="0.3">
      <c r="A7" s="20"/>
      <c r="B7" s="20" t="s">
        <v>2</v>
      </c>
      <c r="C7" s="21" t="s">
        <v>3</v>
      </c>
      <c r="D7" s="22" t="s">
        <v>1</v>
      </c>
    </row>
    <row r="8" spans="1:4" x14ac:dyDescent="0.3">
      <c r="A8" s="15" t="s">
        <v>10</v>
      </c>
      <c r="B8" s="74"/>
      <c r="C8" s="4" t="s">
        <v>7</v>
      </c>
      <c r="D8" s="80"/>
    </row>
    <row r="9" spans="1:4" x14ac:dyDescent="0.3">
      <c r="A9" s="16">
        <v>1</v>
      </c>
      <c r="B9" s="75"/>
      <c r="C9" s="78"/>
      <c r="D9" s="8" t="e">
        <f t="shared" ref="D9:D14" si="0">+D8/C9</f>
        <v>#DIV/0!</v>
      </c>
    </row>
    <row r="10" spans="1:4" x14ac:dyDescent="0.3">
      <c r="A10" s="16">
        <f>+A9+1</f>
        <v>2</v>
      </c>
      <c r="B10" s="75"/>
      <c r="C10" s="78"/>
      <c r="D10" s="8" t="e">
        <f t="shared" si="0"/>
        <v>#DIV/0!</v>
      </c>
    </row>
    <row r="11" spans="1:4" x14ac:dyDescent="0.3">
      <c r="A11" s="16">
        <f>+A10+1</f>
        <v>3</v>
      </c>
      <c r="B11" s="75"/>
      <c r="C11" s="78"/>
      <c r="D11" s="8" t="e">
        <f t="shared" si="0"/>
        <v>#DIV/0!</v>
      </c>
    </row>
    <row r="12" spans="1:4" x14ac:dyDescent="0.3">
      <c r="A12" s="16">
        <f>+A11+1</f>
        <v>4</v>
      </c>
      <c r="B12" s="76"/>
      <c r="C12" s="78"/>
      <c r="D12" s="8" t="e">
        <f t="shared" si="0"/>
        <v>#DIV/0!</v>
      </c>
    </row>
    <row r="13" spans="1:4" x14ac:dyDescent="0.3">
      <c r="A13" s="16">
        <f>+A12+1</f>
        <v>5</v>
      </c>
      <c r="B13" s="76" t="s">
        <v>7</v>
      </c>
      <c r="C13" s="78"/>
      <c r="D13" s="8" t="e">
        <f t="shared" si="0"/>
        <v>#DIV/0!</v>
      </c>
    </row>
    <row r="14" spans="1:4" ht="13.5" thickBot="1" x14ac:dyDescent="0.35">
      <c r="A14" s="17" t="s">
        <v>11</v>
      </c>
      <c r="B14" s="77" t="s">
        <v>7</v>
      </c>
      <c r="C14" s="79"/>
      <c r="D14" s="9" t="e">
        <f t="shared" si="0"/>
        <v>#DIV/0!</v>
      </c>
    </row>
    <row r="16" spans="1:4" s="93" customFormat="1" x14ac:dyDescent="0.3">
      <c r="A16" s="95"/>
      <c r="B16" s="95" t="s">
        <v>4</v>
      </c>
      <c r="C16" s="96"/>
      <c r="D16" s="97" t="s">
        <v>5</v>
      </c>
    </row>
    <row r="17" spans="1:4" x14ac:dyDescent="0.3">
      <c r="B17" s="1" t="s">
        <v>42</v>
      </c>
      <c r="D17" s="82"/>
    </row>
    <row r="18" spans="1:4" s="11" customFormat="1" ht="13.5" thickBot="1" x14ac:dyDescent="0.35">
      <c r="A18" s="3"/>
      <c r="B18" s="3" t="s">
        <v>39</v>
      </c>
      <c r="C18" s="79"/>
      <c r="D18" s="9">
        <f>+D17*C18</f>
        <v>0</v>
      </c>
    </row>
    <row r="19" spans="1:4" x14ac:dyDescent="0.3">
      <c r="A19" s="2"/>
      <c r="B19" s="2" t="s">
        <v>43</v>
      </c>
      <c r="C19" s="2"/>
      <c r="D19" s="46" t="e">
        <f>D18-D14</f>
        <v>#DIV/0!</v>
      </c>
    </row>
    <row r="20" spans="1:4" s="93" customFormat="1" x14ac:dyDescent="0.3">
      <c r="A20" s="1"/>
      <c r="B20" s="1"/>
      <c r="C20" s="1"/>
      <c r="D20" s="2"/>
    </row>
    <row r="21" spans="1:4" x14ac:dyDescent="0.3">
      <c r="A21" s="20"/>
      <c r="B21" s="20" t="s">
        <v>9</v>
      </c>
      <c r="C21" s="21"/>
      <c r="D21" s="22"/>
    </row>
    <row r="22" spans="1:4" x14ac:dyDescent="0.3">
      <c r="B22" s="1" t="s">
        <v>8</v>
      </c>
      <c r="D22" s="82"/>
    </row>
    <row r="23" spans="1:4" x14ac:dyDescent="0.3">
      <c r="B23" s="1" t="s">
        <v>12</v>
      </c>
      <c r="C23" s="98"/>
      <c r="D23" s="99" t="e">
        <f>+D22/D14</f>
        <v>#DIV/0!</v>
      </c>
    </row>
    <row r="24" spans="1:4" ht="13.5" thickBot="1" x14ac:dyDescent="0.35">
      <c r="A24" s="3"/>
      <c r="B24" s="3" t="s">
        <v>44</v>
      </c>
      <c r="C24" s="3"/>
      <c r="D24" s="14" t="e">
        <f>+D23*D17</f>
        <v>#DIV/0!</v>
      </c>
    </row>
    <row r="25" spans="1:4" x14ac:dyDescent="0.3">
      <c r="A25" s="5"/>
      <c r="B25" s="11" t="str">
        <f>+MESOTHELIOMA!B25</f>
        <v>ROAS</v>
      </c>
      <c r="C25" s="5"/>
      <c r="D25" s="112" t="e">
        <f>+D18/D14</f>
        <v>#DIV/0!</v>
      </c>
    </row>
    <row r="26" spans="1:4" x14ac:dyDescent="0.3">
      <c r="A26" s="5"/>
      <c r="B26" s="5"/>
      <c r="C26" s="5"/>
      <c r="D26" s="11"/>
    </row>
  </sheetData>
  <conditionalFormatting sqref="D19">
    <cfRule type="expression" dxfId="2" priority="2">
      <formula>D19&lt;0</formula>
    </cfRule>
  </conditionalFormatting>
  <conditionalFormatting sqref="D25">
    <cfRule type="expression" dxfId="1" priority="1">
      <formula>D25&lt;1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D26"/>
  <sheetViews>
    <sheetView showGridLines="0" topLeftCell="A7" zoomScaleNormal="100" workbookViewId="0">
      <selection activeCell="D21" sqref="D21"/>
    </sheetView>
  </sheetViews>
  <sheetFormatPr defaultColWidth="10.54296875" defaultRowHeight="13" x14ac:dyDescent="0.3"/>
  <cols>
    <col min="1" max="1" width="10.54296875" style="1"/>
    <col min="2" max="2" width="40.54296875" style="1" customWidth="1"/>
    <col min="3" max="3" width="20.54296875" style="1" customWidth="1"/>
    <col min="4" max="4" width="20.54296875" style="2" customWidth="1"/>
    <col min="5" max="16384" width="10.54296875" style="1"/>
  </cols>
  <sheetData>
    <row r="4" spans="1:4" s="2" customFormat="1" x14ac:dyDescent="0.3">
      <c r="A4" s="2" t="str">
        <f>+MESOTHELIOMA!A4</f>
        <v>KUNMAP WORKSHOPS</v>
      </c>
    </row>
    <row r="5" spans="1:4" x14ac:dyDescent="0.3">
      <c r="A5" s="1" t="s">
        <v>0</v>
      </c>
    </row>
    <row r="7" spans="1:4" s="20" customFormat="1" x14ac:dyDescent="0.3">
      <c r="B7" s="20" t="s">
        <v>2</v>
      </c>
      <c r="C7" s="21" t="s">
        <v>3</v>
      </c>
      <c r="D7" s="22" t="s">
        <v>1</v>
      </c>
    </row>
    <row r="8" spans="1:4" x14ac:dyDescent="0.3">
      <c r="A8" s="15" t="s">
        <v>10</v>
      </c>
      <c r="B8" s="74"/>
      <c r="C8" s="4" t="s">
        <v>7</v>
      </c>
      <c r="D8" s="80">
        <v>1</v>
      </c>
    </row>
    <row r="9" spans="1:4" x14ac:dyDescent="0.3">
      <c r="A9" s="16">
        <v>1</v>
      </c>
      <c r="B9" s="75"/>
      <c r="C9" s="78">
        <v>1</v>
      </c>
      <c r="D9" s="8">
        <f>+D8/C9</f>
        <v>1</v>
      </c>
    </row>
    <row r="10" spans="1:4" x14ac:dyDescent="0.3">
      <c r="A10" s="16">
        <f>+A9+1</f>
        <v>2</v>
      </c>
      <c r="B10" s="75"/>
      <c r="C10" s="78">
        <v>1</v>
      </c>
      <c r="D10" s="8">
        <f>+D9/C10</f>
        <v>1</v>
      </c>
    </row>
    <row r="11" spans="1:4" x14ac:dyDescent="0.3">
      <c r="A11" s="16">
        <f t="shared" ref="A11:A13" si="0">+A10+1</f>
        <v>3</v>
      </c>
      <c r="B11" s="75"/>
      <c r="C11" s="78">
        <v>1</v>
      </c>
      <c r="D11" s="8">
        <f t="shared" ref="D11:D13" si="1">+D10/C11</f>
        <v>1</v>
      </c>
    </row>
    <row r="12" spans="1:4" x14ac:dyDescent="0.3">
      <c r="A12" s="16">
        <f t="shared" si="0"/>
        <v>4</v>
      </c>
      <c r="B12" s="75"/>
      <c r="C12" s="78">
        <v>1</v>
      </c>
      <c r="D12" s="8">
        <f t="shared" si="1"/>
        <v>1</v>
      </c>
    </row>
    <row r="13" spans="1:4" x14ac:dyDescent="0.3">
      <c r="A13" s="16">
        <f t="shared" si="0"/>
        <v>5</v>
      </c>
      <c r="B13" s="75"/>
      <c r="C13" s="78">
        <v>1</v>
      </c>
      <c r="D13" s="8">
        <f t="shared" si="1"/>
        <v>1</v>
      </c>
    </row>
    <row r="14" spans="1:4" s="3" customFormat="1" ht="13.5" thickBot="1" x14ac:dyDescent="0.35">
      <c r="A14" s="17" t="s">
        <v>11</v>
      </c>
      <c r="B14" s="77"/>
      <c r="C14" s="79">
        <v>1</v>
      </c>
      <c r="D14" s="9">
        <f>+D13/C14</f>
        <v>1</v>
      </c>
    </row>
    <row r="16" spans="1:4" s="20" customFormat="1" x14ac:dyDescent="0.3">
      <c r="B16" s="20" t="s">
        <v>4</v>
      </c>
      <c r="C16" s="21"/>
      <c r="D16" s="22" t="s">
        <v>5</v>
      </c>
    </row>
    <row r="17" spans="2:4" s="3" customFormat="1" ht="13.5" thickBot="1" x14ac:dyDescent="0.35">
      <c r="B17" s="3">
        <f>+B14</f>
        <v>0</v>
      </c>
      <c r="D17" s="81">
        <v>1</v>
      </c>
    </row>
    <row r="18" spans="2:4" s="2" customFormat="1" x14ac:dyDescent="0.3">
      <c r="B18" s="2" t="s">
        <v>6</v>
      </c>
      <c r="D18" s="53">
        <f>+D17/D14</f>
        <v>1</v>
      </c>
    </row>
    <row r="19" spans="2:4" s="5" customFormat="1" x14ac:dyDescent="0.3">
      <c r="D19" s="11"/>
    </row>
    <row r="20" spans="2:4" s="20" customFormat="1" x14ac:dyDescent="0.3">
      <c r="B20" s="20" t="s">
        <v>9</v>
      </c>
      <c r="C20" s="21"/>
      <c r="D20" s="22"/>
    </row>
    <row r="21" spans="2:4" s="5" customFormat="1" x14ac:dyDescent="0.3">
      <c r="B21" s="5" t="s">
        <v>8</v>
      </c>
      <c r="D21" s="82">
        <v>1</v>
      </c>
    </row>
    <row r="22" spans="2:4" s="5" customFormat="1" x14ac:dyDescent="0.3">
      <c r="B22" s="5" t="s">
        <v>12</v>
      </c>
      <c r="C22" s="6"/>
      <c r="D22" s="13">
        <f>+D21/D14</f>
        <v>1</v>
      </c>
    </row>
    <row r="23" spans="2:4" s="3" customFormat="1" ht="13.5" thickBot="1" x14ac:dyDescent="0.35">
      <c r="B23" s="3" t="s">
        <v>13</v>
      </c>
      <c r="D23" s="14">
        <f>+D22*D17</f>
        <v>1</v>
      </c>
    </row>
    <row r="24" spans="2:4" s="5" customFormat="1" x14ac:dyDescent="0.3">
      <c r="D24" s="11"/>
    </row>
    <row r="25" spans="2:4" s="5" customFormat="1" x14ac:dyDescent="0.3">
      <c r="D25" s="11"/>
    </row>
    <row r="26" spans="2:4" s="5" customFormat="1" x14ac:dyDescent="0.3">
      <c r="D26" s="11"/>
    </row>
  </sheetData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D26"/>
  <sheetViews>
    <sheetView showGridLines="0" topLeftCell="A7" zoomScaleNormal="100" workbookViewId="0">
      <selection activeCell="D21" sqref="D21"/>
    </sheetView>
  </sheetViews>
  <sheetFormatPr defaultColWidth="10.54296875" defaultRowHeight="13" x14ac:dyDescent="0.3"/>
  <cols>
    <col min="1" max="1" width="10.54296875" style="1"/>
    <col min="2" max="2" width="40.54296875" style="1" customWidth="1"/>
    <col min="3" max="3" width="20.54296875" style="1" customWidth="1"/>
    <col min="4" max="4" width="20.54296875" style="2" customWidth="1"/>
    <col min="5" max="16384" width="10.54296875" style="1"/>
  </cols>
  <sheetData>
    <row r="4" spans="1:4" s="2" customFormat="1" x14ac:dyDescent="0.3">
      <c r="A4" s="2" t="str">
        <f>+MESOTHELIOMA!A4</f>
        <v>KUNMAP WORKSHOPS</v>
      </c>
    </row>
    <row r="5" spans="1:4" x14ac:dyDescent="0.3">
      <c r="A5" s="1" t="s">
        <v>0</v>
      </c>
    </row>
    <row r="7" spans="1:4" s="20" customFormat="1" x14ac:dyDescent="0.3">
      <c r="B7" s="20" t="s">
        <v>2</v>
      </c>
      <c r="C7" s="21" t="s">
        <v>3</v>
      </c>
      <c r="D7" s="22" t="s">
        <v>1</v>
      </c>
    </row>
    <row r="8" spans="1:4" x14ac:dyDescent="0.3">
      <c r="A8" s="15" t="s">
        <v>10</v>
      </c>
      <c r="B8" s="74"/>
      <c r="C8" s="4" t="s">
        <v>7</v>
      </c>
      <c r="D8" s="80">
        <v>1</v>
      </c>
    </row>
    <row r="9" spans="1:4" x14ac:dyDescent="0.3">
      <c r="A9" s="16">
        <v>1</v>
      </c>
      <c r="B9" s="75"/>
      <c r="C9" s="78">
        <v>1</v>
      </c>
      <c r="D9" s="8">
        <f>+D8/C9</f>
        <v>1</v>
      </c>
    </row>
    <row r="10" spans="1:4" x14ac:dyDescent="0.3">
      <c r="A10" s="16">
        <f>+A9+1</f>
        <v>2</v>
      </c>
      <c r="B10" s="75"/>
      <c r="C10" s="78">
        <v>1</v>
      </c>
      <c r="D10" s="8">
        <f>+D9/C10</f>
        <v>1</v>
      </c>
    </row>
    <row r="11" spans="1:4" x14ac:dyDescent="0.3">
      <c r="A11" s="16">
        <f t="shared" ref="A11:A13" si="0">+A10+1</f>
        <v>3</v>
      </c>
      <c r="B11" s="75"/>
      <c r="C11" s="78">
        <v>1</v>
      </c>
      <c r="D11" s="8">
        <f t="shared" ref="D11:D13" si="1">+D10/C11</f>
        <v>1</v>
      </c>
    </row>
    <row r="12" spans="1:4" x14ac:dyDescent="0.3">
      <c r="A12" s="16">
        <f t="shared" si="0"/>
        <v>4</v>
      </c>
      <c r="B12" s="75"/>
      <c r="C12" s="78">
        <v>1</v>
      </c>
      <c r="D12" s="8">
        <f t="shared" si="1"/>
        <v>1</v>
      </c>
    </row>
    <row r="13" spans="1:4" x14ac:dyDescent="0.3">
      <c r="A13" s="16">
        <f t="shared" si="0"/>
        <v>5</v>
      </c>
      <c r="B13" s="75"/>
      <c r="C13" s="78">
        <v>1</v>
      </c>
      <c r="D13" s="8">
        <f t="shared" si="1"/>
        <v>1</v>
      </c>
    </row>
    <row r="14" spans="1:4" s="3" customFormat="1" ht="13.5" thickBot="1" x14ac:dyDescent="0.35">
      <c r="A14" s="17" t="s">
        <v>11</v>
      </c>
      <c r="B14" s="77"/>
      <c r="C14" s="79">
        <v>1</v>
      </c>
      <c r="D14" s="9">
        <f>+D13/C14</f>
        <v>1</v>
      </c>
    </row>
    <row r="16" spans="1:4" s="20" customFormat="1" x14ac:dyDescent="0.3">
      <c r="B16" s="20" t="s">
        <v>4</v>
      </c>
      <c r="C16" s="21"/>
      <c r="D16" s="22" t="s">
        <v>5</v>
      </c>
    </row>
    <row r="17" spans="2:4" s="3" customFormat="1" ht="13.5" thickBot="1" x14ac:dyDescent="0.35">
      <c r="B17" s="3">
        <f>+B14</f>
        <v>0</v>
      </c>
      <c r="D17" s="81">
        <v>1</v>
      </c>
    </row>
    <row r="18" spans="2:4" s="2" customFormat="1" x14ac:dyDescent="0.3">
      <c r="B18" s="2" t="s">
        <v>6</v>
      </c>
      <c r="D18" s="53">
        <f>+D17/D14</f>
        <v>1</v>
      </c>
    </row>
    <row r="19" spans="2:4" s="5" customFormat="1" x14ac:dyDescent="0.3">
      <c r="D19" s="11"/>
    </row>
    <row r="20" spans="2:4" s="20" customFormat="1" x14ac:dyDescent="0.3">
      <c r="B20" s="20" t="s">
        <v>9</v>
      </c>
      <c r="C20" s="21"/>
      <c r="D20" s="22"/>
    </row>
    <row r="21" spans="2:4" s="5" customFormat="1" x14ac:dyDescent="0.3">
      <c r="B21" s="5" t="s">
        <v>8</v>
      </c>
      <c r="D21" s="82">
        <v>1</v>
      </c>
    </row>
    <row r="22" spans="2:4" s="5" customFormat="1" x14ac:dyDescent="0.3">
      <c r="B22" s="5" t="s">
        <v>12</v>
      </c>
      <c r="C22" s="6"/>
      <c r="D22" s="13">
        <f>+D21/D14</f>
        <v>1</v>
      </c>
    </row>
    <row r="23" spans="2:4" s="3" customFormat="1" ht="13.5" thickBot="1" x14ac:dyDescent="0.35">
      <c r="B23" s="3" t="s">
        <v>13</v>
      </c>
      <c r="D23" s="14">
        <f>+D22*D17</f>
        <v>1</v>
      </c>
    </row>
    <row r="24" spans="2:4" s="5" customFormat="1" x14ac:dyDescent="0.3">
      <c r="D24" s="11"/>
    </row>
    <row r="25" spans="2:4" s="5" customFormat="1" x14ac:dyDescent="0.3">
      <c r="D25" s="11"/>
    </row>
    <row r="26" spans="2:4" s="5" customFormat="1" x14ac:dyDescent="0.3">
      <c r="D26" s="11"/>
    </row>
  </sheetData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F26"/>
  <sheetViews>
    <sheetView showGridLines="0" zoomScaleNormal="100" workbookViewId="0">
      <selection activeCell="A4" sqref="A4"/>
    </sheetView>
  </sheetViews>
  <sheetFormatPr defaultColWidth="10.54296875" defaultRowHeight="13" x14ac:dyDescent="0.3"/>
  <cols>
    <col min="1" max="1" width="10.54296875" style="1"/>
    <col min="2" max="2" width="40.54296875" style="1" customWidth="1"/>
    <col min="3" max="3" width="20.54296875" style="1" customWidth="1"/>
    <col min="4" max="4" width="20.54296875" style="2" customWidth="1"/>
    <col min="5" max="5" width="40.54296875" style="1" customWidth="1"/>
    <col min="6" max="6" width="20.54296875" style="1" customWidth="1"/>
    <col min="7" max="16384" width="10.54296875" style="1"/>
  </cols>
  <sheetData>
    <row r="4" spans="1:6" s="2" customFormat="1" x14ac:dyDescent="0.3">
      <c r="A4" s="2" t="str">
        <f>+MESOTHELIOMA!A4</f>
        <v>KUNMAP WORKSHOPS</v>
      </c>
    </row>
    <row r="5" spans="1:6" x14ac:dyDescent="0.3">
      <c r="A5" s="1" t="s">
        <v>0</v>
      </c>
    </row>
    <row r="7" spans="1:6" s="20" customFormat="1" x14ac:dyDescent="0.3">
      <c r="B7" s="20" t="s">
        <v>2</v>
      </c>
      <c r="C7" s="21" t="s">
        <v>3</v>
      </c>
      <c r="D7" s="22" t="s">
        <v>1</v>
      </c>
      <c r="E7" s="20" t="s">
        <v>14</v>
      </c>
      <c r="F7" s="20" t="s">
        <v>15</v>
      </c>
    </row>
    <row r="8" spans="1:6" x14ac:dyDescent="0.3">
      <c r="A8" s="23" t="s">
        <v>10</v>
      </c>
      <c r="B8" s="24">
        <f>+ECOMMERCE!B8</f>
        <v>0</v>
      </c>
      <c r="C8" s="25" t="s">
        <v>7</v>
      </c>
      <c r="D8" s="7">
        <f>+ECOMMERCE!D8</f>
        <v>0</v>
      </c>
      <c r="E8" s="41" t="s">
        <v>7</v>
      </c>
      <c r="F8" s="40">
        <v>0</v>
      </c>
    </row>
    <row r="9" spans="1:6" x14ac:dyDescent="0.3">
      <c r="A9" s="26">
        <v>1</v>
      </c>
      <c r="B9" s="27">
        <f>+ECOMMERCE!B9</f>
        <v>0</v>
      </c>
      <c r="C9" s="18">
        <f>+ECOMMERCE!C9</f>
        <v>0</v>
      </c>
      <c r="D9" s="8" t="e">
        <f>+D8/C9</f>
        <v>#DIV/0!</v>
      </c>
      <c r="E9" s="42"/>
      <c r="F9" s="44"/>
    </row>
    <row r="10" spans="1:6" x14ac:dyDescent="0.3">
      <c r="A10" s="26">
        <f>+A9+1</f>
        <v>2</v>
      </c>
      <c r="B10" s="27">
        <f>+ECOMMERCE!B10</f>
        <v>0</v>
      </c>
      <c r="C10" s="18">
        <f>+ECOMMERCE!C10</f>
        <v>0</v>
      </c>
      <c r="D10" s="8" t="e">
        <f>+D9/C10</f>
        <v>#DIV/0!</v>
      </c>
      <c r="E10" s="42"/>
      <c r="F10" s="44"/>
    </row>
    <row r="11" spans="1:6" x14ac:dyDescent="0.3">
      <c r="A11" s="26">
        <f t="shared" ref="A11:A13" si="0">+A10+1</f>
        <v>3</v>
      </c>
      <c r="B11" s="27">
        <f>+ECOMMERCE!B11</f>
        <v>0</v>
      </c>
      <c r="C11" s="18">
        <f>+ECOMMERCE!C11</f>
        <v>0</v>
      </c>
      <c r="D11" s="8" t="e">
        <f>+D10/C11</f>
        <v>#DIV/0!</v>
      </c>
      <c r="E11" s="42"/>
      <c r="F11" s="44"/>
    </row>
    <row r="12" spans="1:6" x14ac:dyDescent="0.3">
      <c r="A12" s="26">
        <f t="shared" si="0"/>
        <v>4</v>
      </c>
      <c r="B12" s="27">
        <f>+ECOMMERCE!B12</f>
        <v>0</v>
      </c>
      <c r="C12" s="18">
        <f>+ECOMMERCE!C12</f>
        <v>0</v>
      </c>
      <c r="D12" s="8" t="e">
        <f t="shared" ref="D12:D13" si="1">+D11/C12</f>
        <v>#DIV/0!</v>
      </c>
      <c r="E12" s="42"/>
      <c r="F12" s="44"/>
    </row>
    <row r="13" spans="1:6" x14ac:dyDescent="0.3">
      <c r="A13" s="26">
        <f t="shared" si="0"/>
        <v>5</v>
      </c>
      <c r="B13" s="27" t="str">
        <f>+ECOMMERCE!B13</f>
        <v>-</v>
      </c>
      <c r="C13" s="18">
        <f>+ECOMMERCE!C13</f>
        <v>0</v>
      </c>
      <c r="D13" s="8" t="e">
        <f t="shared" si="1"/>
        <v>#DIV/0!</v>
      </c>
      <c r="E13" s="42"/>
      <c r="F13" s="44"/>
    </row>
    <row r="14" spans="1:6" s="3" customFormat="1" ht="13.5" thickBot="1" x14ac:dyDescent="0.35">
      <c r="A14" s="28" t="s">
        <v>11</v>
      </c>
      <c r="B14" s="29" t="str">
        <f>+ECOMMERCE!B14</f>
        <v>-</v>
      </c>
      <c r="C14" s="19">
        <f>+ECOMMERCE!C14</f>
        <v>0</v>
      </c>
      <c r="D14" s="9" t="e">
        <f>+D11/C14</f>
        <v>#DIV/0!</v>
      </c>
      <c r="E14" s="43"/>
      <c r="F14" s="45"/>
    </row>
    <row r="15" spans="1:6" x14ac:dyDescent="0.3">
      <c r="A15" s="30"/>
      <c r="B15" s="30"/>
      <c r="C15" s="30"/>
      <c r="D15" s="31"/>
      <c r="F15" s="46">
        <f>SUM(F9:F14)</f>
        <v>0</v>
      </c>
    </row>
    <row r="16" spans="1:6" s="20" customFormat="1" x14ac:dyDescent="0.3">
      <c r="A16" s="32"/>
      <c r="B16" s="32" t="s">
        <v>4</v>
      </c>
      <c r="C16" s="33"/>
      <c r="D16" s="34" t="s">
        <v>5</v>
      </c>
    </row>
    <row r="17" spans="1:4" s="3" customFormat="1" ht="13.5" thickBot="1" x14ac:dyDescent="0.35">
      <c r="A17" s="35"/>
      <c r="B17" s="35" t="str">
        <f>+B14</f>
        <v>-</v>
      </c>
      <c r="C17" s="35"/>
      <c r="D17" s="10">
        <f>+ECOMMERCE!D17</f>
        <v>0</v>
      </c>
    </row>
    <row r="18" spans="1:4" s="2" customFormat="1" x14ac:dyDescent="0.3">
      <c r="A18" s="31"/>
      <c r="B18" s="31" t="s">
        <v>6</v>
      </c>
      <c r="C18" s="31"/>
      <c r="D18" s="54" t="e">
        <f>+D17/D14</f>
        <v>#DIV/0!</v>
      </c>
    </row>
    <row r="19" spans="1:4" s="5" customFormat="1" x14ac:dyDescent="0.3">
      <c r="A19" s="36"/>
      <c r="B19" s="36"/>
      <c r="C19" s="36"/>
      <c r="D19" s="37"/>
    </row>
    <row r="20" spans="1:4" s="20" customFormat="1" x14ac:dyDescent="0.3">
      <c r="A20" s="32"/>
      <c r="B20" s="32" t="s">
        <v>9</v>
      </c>
      <c r="C20" s="33"/>
      <c r="D20" s="34"/>
    </row>
    <row r="21" spans="1:4" s="5" customFormat="1" x14ac:dyDescent="0.3">
      <c r="A21" s="36"/>
      <c r="B21" s="36" t="s">
        <v>8</v>
      </c>
      <c r="C21" s="36"/>
      <c r="D21" s="12">
        <f>+ECOMMERCE!D21</f>
        <v>0</v>
      </c>
    </row>
    <row r="22" spans="1:4" s="5" customFormat="1" x14ac:dyDescent="0.3">
      <c r="A22" s="36"/>
      <c r="B22" s="36" t="s">
        <v>12</v>
      </c>
      <c r="C22" s="38"/>
      <c r="D22" s="39" t="e">
        <f>+D21/D14</f>
        <v>#DIV/0!</v>
      </c>
    </row>
    <row r="23" spans="1:4" s="3" customFormat="1" ht="13.5" thickBot="1" x14ac:dyDescent="0.35">
      <c r="A23" s="35"/>
      <c r="B23" s="35" t="s">
        <v>13</v>
      </c>
      <c r="C23" s="35"/>
      <c r="D23" s="14" t="e">
        <f>+D22*D17</f>
        <v>#DIV/0!</v>
      </c>
    </row>
    <row r="24" spans="1:4" s="5" customFormat="1" x14ac:dyDescent="0.3">
      <c r="B24" s="5" t="s">
        <v>15</v>
      </c>
      <c r="D24" s="47">
        <f>-F15</f>
        <v>0</v>
      </c>
    </row>
    <row r="25" spans="1:4" s="3" customFormat="1" ht="13.5" thickBot="1" x14ac:dyDescent="0.35">
      <c r="B25" s="3" t="s">
        <v>16</v>
      </c>
      <c r="D25" s="48" t="e">
        <f>+D23+D24</f>
        <v>#DIV/0!</v>
      </c>
    </row>
    <row r="26" spans="1:4" s="2" customFormat="1" x14ac:dyDescent="0.3">
      <c r="A26" s="31"/>
      <c r="B26" s="31" t="s">
        <v>17</v>
      </c>
      <c r="C26" s="31"/>
      <c r="D26" s="54" t="e">
        <f>+D25/(D22*D14)</f>
        <v>#DIV/0!</v>
      </c>
    </row>
  </sheetData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H23"/>
  <sheetViews>
    <sheetView showGridLines="0" topLeftCell="A3" zoomScaleNormal="100" workbookViewId="0">
      <selection activeCell="E3" sqref="E3"/>
    </sheetView>
  </sheetViews>
  <sheetFormatPr defaultColWidth="10.54296875" defaultRowHeight="12.5" x14ac:dyDescent="0.25"/>
  <cols>
    <col min="1" max="1" width="29.6328125" style="1" bestFit="1" customWidth="1"/>
    <col min="2" max="2" width="11.08984375" style="1" bestFit="1" customWidth="1"/>
    <col min="3" max="3" width="13.26953125" style="1" customWidth="1"/>
    <col min="4" max="4" width="11.08984375" style="1" bestFit="1" customWidth="1"/>
    <col min="5" max="5" width="10.08984375" style="1" bestFit="1" customWidth="1"/>
    <col min="6" max="6" width="10.54296875" style="1"/>
    <col min="7" max="7" width="18.90625" style="1" bestFit="1" customWidth="1"/>
    <col min="8" max="16384" width="10.54296875" style="5"/>
  </cols>
  <sheetData>
    <row r="4" spans="1:8" s="11" customFormat="1" ht="13" x14ac:dyDescent="0.3">
      <c r="A4" s="2" t="str">
        <f>+ECOMMERCE!A4</f>
        <v>KUNMAP WORKSHOPS</v>
      </c>
      <c r="B4" s="2"/>
      <c r="C4" s="2"/>
      <c r="D4" s="2"/>
      <c r="E4" s="2"/>
      <c r="F4" s="2"/>
      <c r="G4" s="2"/>
    </row>
    <row r="5" spans="1:8" x14ac:dyDescent="0.25">
      <c r="A5" s="1" t="s">
        <v>18</v>
      </c>
    </row>
    <row r="7" spans="1:8" s="93" customFormat="1" x14ac:dyDescent="0.25">
      <c r="A7" s="20" t="s">
        <v>2</v>
      </c>
      <c r="B7" s="20" t="s">
        <v>24</v>
      </c>
      <c r="C7" s="20" t="s">
        <v>25</v>
      </c>
      <c r="D7" s="20" t="s">
        <v>26</v>
      </c>
      <c r="E7" s="20" t="s">
        <v>27</v>
      </c>
      <c r="F7" s="20" t="s">
        <v>28</v>
      </c>
      <c r="G7" s="20" t="s">
        <v>23</v>
      </c>
    </row>
    <row r="8" spans="1:8" ht="13" x14ac:dyDescent="0.3">
      <c r="A8" s="55" t="s">
        <v>19</v>
      </c>
      <c r="B8" s="80"/>
      <c r="C8" s="80"/>
      <c r="D8" s="80"/>
      <c r="E8" s="80"/>
      <c r="F8" s="80"/>
      <c r="G8" s="51" t="e">
        <f>AVERAGE(B8:F8)</f>
        <v>#DIV/0!</v>
      </c>
    </row>
    <row r="9" spans="1:8" s="11" customFormat="1" ht="13" x14ac:dyDescent="0.3">
      <c r="A9" s="56" t="s">
        <v>29</v>
      </c>
      <c r="B9" s="87"/>
      <c r="C9" s="87"/>
      <c r="D9" s="87"/>
      <c r="E9" s="87"/>
      <c r="F9" s="87"/>
      <c r="G9" s="52" t="e">
        <f>AVERAGE(B9:F9)</f>
        <v>#DIV/0!</v>
      </c>
    </row>
    <row r="10" spans="1:8" s="11" customFormat="1" ht="13.5" thickBot="1" x14ac:dyDescent="0.35">
      <c r="A10" s="57" t="s">
        <v>30</v>
      </c>
      <c r="B10" s="58">
        <f>+B8*B9</f>
        <v>0</v>
      </c>
      <c r="C10" s="58">
        <f>+C8*C9</f>
        <v>0</v>
      </c>
      <c r="D10" s="58">
        <f>+D8*D9</f>
        <v>0</v>
      </c>
      <c r="E10" s="58">
        <f>+E8*E9</f>
        <v>0</v>
      </c>
      <c r="F10" s="58">
        <f>+F8*F9</f>
        <v>0</v>
      </c>
      <c r="G10" s="14">
        <f>AVERAGE(B10:F10)</f>
        <v>0</v>
      </c>
      <c r="H10" s="105" t="s">
        <v>48</v>
      </c>
    </row>
    <row r="11" spans="1:8" s="11" customFormat="1" ht="13" x14ac:dyDescent="0.3">
      <c r="A11" s="56"/>
      <c r="B11" s="59"/>
      <c r="C11" s="59"/>
      <c r="D11" s="59"/>
      <c r="E11" s="59"/>
      <c r="F11" s="59"/>
      <c r="G11" s="60"/>
    </row>
    <row r="12" spans="1:8" s="11" customFormat="1" ht="13" x14ac:dyDescent="0.3">
      <c r="A12" s="61" t="s">
        <v>20</v>
      </c>
      <c r="B12" s="87"/>
      <c r="C12" s="62"/>
      <c r="D12" s="62"/>
      <c r="E12" s="62"/>
      <c r="F12" s="62"/>
      <c r="G12" s="52"/>
    </row>
    <row r="13" spans="1:8" s="11" customFormat="1" ht="13" x14ac:dyDescent="0.3">
      <c r="A13" s="61" t="s">
        <v>21</v>
      </c>
      <c r="B13" s="88"/>
      <c r="C13" s="63"/>
      <c r="D13" s="63"/>
      <c r="E13" s="63"/>
      <c r="F13" s="63"/>
      <c r="G13" s="50"/>
    </row>
    <row r="14" spans="1:8" s="11" customFormat="1" ht="13" x14ac:dyDescent="0.3">
      <c r="A14" s="64" t="s">
        <v>22</v>
      </c>
      <c r="B14" s="89"/>
      <c r="C14" s="65"/>
      <c r="D14" s="65"/>
      <c r="E14" s="65"/>
      <c r="F14" s="65"/>
      <c r="G14" s="66"/>
    </row>
    <row r="15" spans="1:8" s="94" customFormat="1" ht="13" x14ac:dyDescent="0.3">
      <c r="A15" s="67"/>
      <c r="B15" s="63"/>
      <c r="C15" s="63"/>
      <c r="D15" s="63"/>
      <c r="E15" s="63"/>
      <c r="F15" s="63"/>
      <c r="G15" s="63"/>
    </row>
    <row r="16" spans="1:8" s="94" customFormat="1" ht="13" x14ac:dyDescent="0.3">
      <c r="A16" s="68" t="s">
        <v>31</v>
      </c>
      <c r="B16" s="68" t="s">
        <v>32</v>
      </c>
      <c r="C16" s="68" t="s">
        <v>33</v>
      </c>
      <c r="D16" s="68" t="s">
        <v>34</v>
      </c>
      <c r="E16" s="68" t="s">
        <v>35</v>
      </c>
      <c r="F16" s="68" t="s">
        <v>36</v>
      </c>
      <c r="G16" s="68" t="s">
        <v>37</v>
      </c>
    </row>
    <row r="17" spans="1:7" s="94" customFormat="1" ht="13" x14ac:dyDescent="0.3">
      <c r="A17" s="69" t="s">
        <v>38</v>
      </c>
      <c r="B17" s="70">
        <f>+G10*12</f>
        <v>0</v>
      </c>
      <c r="C17" s="70">
        <f>+B17*$B$13</f>
        <v>0</v>
      </c>
      <c r="D17" s="70">
        <f t="shared" ref="D17" si="0">+C17*$B$13</f>
        <v>0</v>
      </c>
      <c r="E17" s="70"/>
      <c r="F17" s="70"/>
      <c r="G17" s="90">
        <f>SUM(B17:F17)</f>
        <v>0</v>
      </c>
    </row>
    <row r="18" spans="1:7" s="11" customFormat="1" ht="13.5" thickBot="1" x14ac:dyDescent="0.35">
      <c r="A18" s="71" t="s">
        <v>39</v>
      </c>
      <c r="B18" s="72">
        <f>+B17*$B$14</f>
        <v>0</v>
      </c>
      <c r="C18" s="72">
        <f t="shared" ref="C18:D18" si="1">+C17*$B$14</f>
        <v>0</v>
      </c>
      <c r="D18" s="72">
        <f t="shared" si="1"/>
        <v>0</v>
      </c>
      <c r="E18" s="72"/>
      <c r="F18" s="72"/>
      <c r="G18" s="91">
        <f>SUM(B18:F18)</f>
        <v>0</v>
      </c>
    </row>
    <row r="19" spans="1:7" s="11" customFormat="1" ht="13" x14ac:dyDescent="0.3">
      <c r="A19" s="61"/>
      <c r="B19" s="73"/>
      <c r="C19" s="73"/>
      <c r="D19" s="73"/>
      <c r="E19" s="73"/>
      <c r="F19" s="73"/>
      <c r="G19" s="92"/>
    </row>
    <row r="20" spans="1:7" s="2" customFormat="1" ht="13" x14ac:dyDescent="0.3">
      <c r="A20" s="68" t="s">
        <v>55</v>
      </c>
    </row>
    <row r="21" spans="1:7" s="115" customFormat="1" ht="13" x14ac:dyDescent="0.3">
      <c r="A21" s="113" t="s">
        <v>56</v>
      </c>
      <c r="B21" s="114" t="e">
        <f>+ECOMMERCE!D14</f>
        <v>#DIV/0!</v>
      </c>
    </row>
    <row r="22" spans="1:7" s="2" customFormat="1" ht="13" x14ac:dyDescent="0.3">
      <c r="A22" s="1" t="s">
        <v>57</v>
      </c>
      <c r="B22" s="116">
        <f>+G18</f>
        <v>0</v>
      </c>
    </row>
    <row r="23" spans="1:7" s="3" customFormat="1" ht="13.5" thickBot="1" x14ac:dyDescent="0.35">
      <c r="A23" s="117" t="s">
        <v>49</v>
      </c>
      <c r="B23" s="118" t="e">
        <f>+B22/B21</f>
        <v>#DIV/0!</v>
      </c>
      <c r="C23" s="49" t="s">
        <v>50</v>
      </c>
    </row>
  </sheetData>
  <conditionalFormatting sqref="G18">
    <cfRule type="expression" dxfId="0" priority="1">
      <formula>$G$18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MESOTHELIOMA</vt:lpstr>
      <vt:lpstr>MESOTHELIOMA OPTIMIZACIÓN</vt:lpstr>
      <vt:lpstr>ECOMMERCE</vt:lpstr>
      <vt:lpstr>AD PRODUCTO</vt:lpstr>
      <vt:lpstr>AD RETARGETING</vt:lpstr>
      <vt:lpstr>AD SALE OPTIMIZACIÓN</vt:lpstr>
      <vt:lpstr>CLV ECOMMERCE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margarita calderon</cp:lastModifiedBy>
  <dcterms:created xsi:type="dcterms:W3CDTF">2015-06-24T18:10:20Z</dcterms:created>
  <dcterms:modified xsi:type="dcterms:W3CDTF">2022-11-18T18:58:19Z</dcterms:modified>
</cp:coreProperties>
</file>